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55" windowHeight="4965" tabRatio="807" activeTab="0"/>
  </bookViews>
  <sheets>
    <sheet name="上半期執行状況" sheetId="1" r:id="rId1"/>
    <sheet name="財産" sheetId="2" r:id="rId2"/>
  </sheets>
  <definedNames>
    <definedName name="_xlnm.Print_Area" localSheetId="1">'財産'!$A$1:$H$26</definedName>
  </definedNames>
  <calcPr fullCalcOnLoad="1"/>
</workbook>
</file>

<file path=xl/sharedStrings.xml><?xml version="1.0" encoding="utf-8"?>
<sst xmlns="http://schemas.openxmlformats.org/spreadsheetml/2006/main" count="159" uniqueCount="98">
  <si>
    <t>介護保険特別会計</t>
  </si>
  <si>
    <t>配当割交付金</t>
  </si>
  <si>
    <t>株式等譲渡所得割交付金</t>
  </si>
  <si>
    <t>農業集落排水事業特別会計</t>
  </si>
  <si>
    <t>公債費</t>
  </si>
  <si>
    <t>会計名</t>
  </si>
  <si>
    <t>市税</t>
  </si>
  <si>
    <t>市債</t>
  </si>
  <si>
    <t>国民健康保険特別会計（事業）</t>
  </si>
  <si>
    <t>国民健康保険特別会計（施設）</t>
  </si>
  <si>
    <t>一般会計</t>
  </si>
  <si>
    <t>繰越分</t>
  </si>
  <si>
    <t>執行率</t>
  </si>
  <si>
    <t>合計</t>
  </si>
  <si>
    <t>議会費</t>
  </si>
  <si>
    <t>総務費</t>
  </si>
  <si>
    <t>衛生費</t>
  </si>
  <si>
    <t>農林水産業費</t>
  </si>
  <si>
    <t>地方交付税</t>
  </si>
  <si>
    <t>国庫支出金</t>
  </si>
  <si>
    <t>教育費</t>
  </si>
  <si>
    <t>県支出金</t>
  </si>
  <si>
    <t>老人保健特別会計</t>
  </si>
  <si>
    <t>【歳入】
科目</t>
  </si>
  <si>
    <t>【歳出】
科目</t>
  </si>
  <si>
    <t>特別会計</t>
  </si>
  <si>
    <t>自動車取得税交付金</t>
  </si>
  <si>
    <t>歳入執行済額</t>
  </si>
  <si>
    <t>支出済額</t>
  </si>
  <si>
    <t>後期高齢者医療特別会計</t>
  </si>
  <si>
    <t>予算現額</t>
  </si>
  <si>
    <t>収入額</t>
  </si>
  <si>
    <t>単位：円</t>
  </si>
  <si>
    <t>単位：万円</t>
  </si>
  <si>
    <t>自主財源</t>
  </si>
  <si>
    <t>小計</t>
  </si>
  <si>
    <t>繰入金</t>
  </si>
  <si>
    <t>繰越金</t>
  </si>
  <si>
    <t>民生費</t>
  </si>
  <si>
    <t>分担金・負担金</t>
  </si>
  <si>
    <t>使用料・手数料</t>
  </si>
  <si>
    <t>財産収入</t>
  </si>
  <si>
    <t>寄附金</t>
  </si>
  <si>
    <t>商工費</t>
  </si>
  <si>
    <t>諸収入</t>
  </si>
  <si>
    <t>土木費</t>
  </si>
  <si>
    <t>依存財源</t>
  </si>
  <si>
    <t>消防費</t>
  </si>
  <si>
    <t>災害復旧費</t>
  </si>
  <si>
    <t>諸支出金</t>
  </si>
  <si>
    <t>地方譲与税</t>
  </si>
  <si>
    <t>予備費</t>
  </si>
  <si>
    <t>利子割交付金</t>
  </si>
  <si>
    <t>地方消費税交付金</t>
  </si>
  <si>
    <t>ゴルフ場利用税交付金</t>
  </si>
  <si>
    <t>地方特例交付金</t>
  </si>
  <si>
    <t>交通安全対策特別交付金</t>
  </si>
  <si>
    <t xml:space="preserve"> </t>
  </si>
  <si>
    <t>*青字は端数調整箇所</t>
  </si>
  <si>
    <t>歳出執行済額（支出済額）</t>
  </si>
  <si>
    <t>.</t>
  </si>
  <si>
    <t>市の財産</t>
  </si>
  <si>
    <t>単位：千円</t>
  </si>
  <si>
    <t>区分</t>
  </si>
  <si>
    <t>平成21年3月末</t>
  </si>
  <si>
    <t>平成21年9月末</t>
  </si>
  <si>
    <t>基金（現金・有価証券）</t>
  </si>
  <si>
    <t>差引</t>
  </si>
  <si>
    <t>計</t>
  </si>
  <si>
    <t>単位：㎡、万円</t>
  </si>
  <si>
    <t>財政調整基金</t>
  </si>
  <si>
    <t>土地</t>
  </si>
  <si>
    <t>減債基金</t>
  </si>
  <si>
    <t>建物</t>
  </si>
  <si>
    <t>福祉基金</t>
  </si>
  <si>
    <t>出資による権利</t>
  </si>
  <si>
    <t>土地開発基金</t>
  </si>
  <si>
    <t>基金（現金）</t>
  </si>
  <si>
    <t>庁舎建設</t>
  </si>
  <si>
    <t>基金（土地）</t>
  </si>
  <si>
    <t>公共施設等整備</t>
  </si>
  <si>
    <t>ふるさと創生</t>
  </si>
  <si>
    <t>国保事業会計分</t>
  </si>
  <si>
    <t>育英事業</t>
  </si>
  <si>
    <t>教育施設等整備</t>
  </si>
  <si>
    <t>単位：万円</t>
  </si>
  <si>
    <t>災害救助</t>
  </si>
  <si>
    <t>基金</t>
  </si>
  <si>
    <t>公共下水道等整備</t>
  </si>
  <si>
    <t>松尾台工業団地公共施設</t>
  </si>
  <si>
    <t>国保施設会計分</t>
  </si>
  <si>
    <t>松尾台工業団地汚水処理</t>
  </si>
  <si>
    <t>国保高額療養費資金</t>
  </si>
  <si>
    <t>地域振興基金</t>
  </si>
  <si>
    <t>ふるさとさんむ応援基金</t>
  </si>
  <si>
    <t>介護保険会計分</t>
  </si>
  <si>
    <t>介護従事者処遇改善基金</t>
  </si>
  <si>
    <t>平成２１年度上半期執行状況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</si>
</sst>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;&quot;△ &quot;0"/>
    <numFmt numFmtId="179" formatCode="#,##0.00_ ;[Red]\-#,##0.00\ "/>
    <numFmt numFmtId="180" formatCode="[&lt;=999]000;[&lt;=99999]000\-00;000\-0000"/>
    <numFmt numFmtId="181" formatCode="##&quot;億&quot;#,##0&quot;万&quot;&quot;円&quot;"/>
    <numFmt numFmtId="182" formatCode="#&quot;億&quot;#,##0&quot;万&quot;&quot;円&quot;"/>
    <numFmt numFmtId="183" formatCode="#&quot;億&quot;###0&quot;万&quot;&quot;円&quot;"/>
    <numFmt numFmtId="184" formatCode="[&gt;=9999]#&quot;億&quot;#,###&quot;万円&quot;;[&lt;9999]#,###&quot;万円&quot;"/>
    <numFmt numFmtId="185" formatCode="[&gt;=9999]#&quot;億&quot;####&quot;万円&quot;;[&lt;9999]#,###&quot;万円&quot;"/>
    <numFmt numFmtId="186" formatCode="#,##0;[Red]&quot;▲&quot;#,##0"/>
    <numFmt numFmtId="187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12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38" fontId="2" fillId="0" borderId="0" xfId="48" applyFont="1" applyFill="1" applyAlignment="1">
      <alignment/>
    </xf>
    <xf numFmtId="38" fontId="2" fillId="0" borderId="10" xfId="48" applyFont="1" applyFill="1" applyBorder="1" applyAlignment="1">
      <alignment/>
    </xf>
    <xf numFmtId="38" fontId="2" fillId="0" borderId="10" xfId="48" applyFont="1" applyFill="1" applyBorder="1" applyAlignment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0" xfId="48" applyFont="1" applyFill="1" applyBorder="1" applyAlignment="1">
      <alignment/>
    </xf>
    <xf numFmtId="177" fontId="2" fillId="0" borderId="0" xfId="48" applyNumberFormat="1" applyFont="1" applyFill="1" applyBorder="1" applyAlignment="1">
      <alignment/>
    </xf>
    <xf numFmtId="38" fontId="2" fillId="0" borderId="10" xfId="48" applyFont="1" applyFill="1" applyBorder="1" applyAlignment="1">
      <alignment shrinkToFit="1"/>
    </xf>
    <xf numFmtId="38" fontId="2" fillId="0" borderId="11" xfId="48" applyFont="1" applyFill="1" applyBorder="1" applyAlignment="1">
      <alignment/>
    </xf>
    <xf numFmtId="38" fontId="2" fillId="0" borderId="12" xfId="48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14" xfId="48" applyFont="1" applyFill="1" applyBorder="1" applyAlignment="1">
      <alignment/>
    </xf>
    <xf numFmtId="38" fontId="3" fillId="0" borderId="14" xfId="48" applyFont="1" applyFill="1" applyBorder="1" applyAlignment="1">
      <alignment horizontal="center"/>
    </xf>
    <xf numFmtId="38" fontId="3" fillId="0" borderId="15" xfId="48" applyFont="1" applyFill="1" applyBorder="1" applyAlignment="1">
      <alignment horizontal="center"/>
    </xf>
    <xf numFmtId="38" fontId="2" fillId="0" borderId="16" xfId="48" applyFont="1" applyFill="1" applyBorder="1" applyAlignment="1">
      <alignment/>
    </xf>
    <xf numFmtId="38" fontId="3" fillId="0" borderId="14" xfId="48" applyFont="1" applyFill="1" applyBorder="1" applyAlignment="1">
      <alignment horizontal="right"/>
    </xf>
    <xf numFmtId="38" fontId="3" fillId="0" borderId="17" xfId="48" applyFont="1" applyFill="1" applyBorder="1" applyAlignment="1">
      <alignment horizontal="right"/>
    </xf>
    <xf numFmtId="38" fontId="3" fillId="0" borderId="15" xfId="48" applyFont="1" applyFill="1" applyBorder="1" applyAlignment="1">
      <alignment horizontal="right"/>
    </xf>
    <xf numFmtId="38" fontId="2" fillId="0" borderId="18" xfId="48" applyFont="1" applyFill="1" applyBorder="1" applyAlignment="1">
      <alignment/>
    </xf>
    <xf numFmtId="38" fontId="4" fillId="0" borderId="0" xfId="48" applyFont="1" applyFill="1" applyAlignment="1">
      <alignment/>
    </xf>
    <xf numFmtId="38" fontId="2" fillId="33" borderId="19" xfId="48" applyFont="1" applyFill="1" applyBorder="1" applyAlignment="1">
      <alignment horizontal="center"/>
    </xf>
    <xf numFmtId="38" fontId="2" fillId="34" borderId="19" xfId="48" applyFont="1" applyFill="1" applyBorder="1" applyAlignment="1">
      <alignment horizontal="center"/>
    </xf>
    <xf numFmtId="38" fontId="2" fillId="34" borderId="20" xfId="48" applyFont="1" applyFill="1" applyBorder="1" applyAlignment="1">
      <alignment horizontal="center"/>
    </xf>
    <xf numFmtId="38" fontId="2" fillId="33" borderId="10" xfId="48" applyFont="1" applyFill="1" applyBorder="1" applyAlignment="1">
      <alignment horizontal="center"/>
    </xf>
    <xf numFmtId="38" fontId="2" fillId="33" borderId="21" xfId="48" applyFont="1" applyFill="1" applyBorder="1" applyAlignment="1">
      <alignment horizontal="center"/>
    </xf>
    <xf numFmtId="38" fontId="2" fillId="33" borderId="20" xfId="48" applyFont="1" applyFill="1" applyBorder="1" applyAlignment="1">
      <alignment horizontal="center"/>
    </xf>
    <xf numFmtId="38" fontId="2" fillId="34" borderId="10" xfId="48" applyFont="1" applyFill="1" applyBorder="1" applyAlignment="1">
      <alignment horizontal="center"/>
    </xf>
    <xf numFmtId="38" fontId="2" fillId="34" borderId="21" xfId="48" applyFont="1" applyFill="1" applyBorder="1" applyAlignment="1">
      <alignment horizontal="center"/>
    </xf>
    <xf numFmtId="38" fontId="3" fillId="33" borderId="11" xfId="48" applyFont="1" applyFill="1" applyBorder="1" applyAlignment="1">
      <alignment horizontal="center"/>
    </xf>
    <xf numFmtId="38" fontId="3" fillId="33" borderId="10" xfId="48" applyFont="1" applyFill="1" applyBorder="1" applyAlignment="1">
      <alignment horizontal="center"/>
    </xf>
    <xf numFmtId="38" fontId="3" fillId="34" borderId="11" xfId="48" applyFont="1" applyFill="1" applyBorder="1" applyAlignment="1">
      <alignment horizontal="center"/>
    </xf>
    <xf numFmtId="38" fontId="3" fillId="34" borderId="10" xfId="48" applyFont="1" applyFill="1" applyBorder="1" applyAlignment="1">
      <alignment horizontal="center"/>
    </xf>
    <xf numFmtId="38" fontId="2" fillId="35" borderId="10" xfId="48" applyFont="1" applyFill="1" applyBorder="1" applyAlignment="1">
      <alignment/>
    </xf>
    <xf numFmtId="38" fontId="2" fillId="0" borderId="21" xfId="48" applyFont="1" applyFill="1" applyBorder="1" applyAlignment="1">
      <alignment/>
    </xf>
    <xf numFmtId="177" fontId="2" fillId="35" borderId="10" xfId="48" applyNumberFormat="1" applyFont="1" applyFill="1" applyBorder="1" applyAlignment="1">
      <alignment/>
    </xf>
    <xf numFmtId="38" fontId="2" fillId="35" borderId="21" xfId="48" applyFont="1" applyFill="1" applyBorder="1" applyAlignment="1">
      <alignment/>
    </xf>
    <xf numFmtId="38" fontId="0" fillId="0" borderId="17" xfId="48" applyFont="1" applyFill="1" applyBorder="1" applyAlignment="1">
      <alignment horizontal="center" vertical="center"/>
    </xf>
    <xf numFmtId="177" fontId="2" fillId="35" borderId="22" xfId="48" applyNumberFormat="1" applyFont="1" applyFill="1" applyBorder="1" applyAlignment="1">
      <alignment/>
    </xf>
    <xf numFmtId="177" fontId="2" fillId="35" borderId="23" xfId="48" applyNumberFormat="1" applyFont="1" applyFill="1" applyBorder="1" applyAlignment="1">
      <alignment/>
    </xf>
    <xf numFmtId="177" fontId="2" fillId="35" borderId="24" xfId="48" applyNumberFormat="1" applyFont="1" applyFill="1" applyBorder="1" applyAlignment="1">
      <alignment/>
    </xf>
    <xf numFmtId="177" fontId="2" fillId="35" borderId="17" xfId="48" applyNumberFormat="1" applyFont="1" applyFill="1" applyBorder="1" applyAlignment="1">
      <alignment/>
    </xf>
    <xf numFmtId="183" fontId="2" fillId="35" borderId="11" xfId="48" applyNumberFormat="1" applyFont="1" applyFill="1" applyBorder="1" applyAlignment="1">
      <alignment/>
    </xf>
    <xf numFmtId="38" fontId="5" fillId="0" borderId="0" xfId="48" applyFont="1" applyFill="1" applyAlignment="1">
      <alignment vertical="top"/>
    </xf>
    <xf numFmtId="183" fontId="2" fillId="35" borderId="10" xfId="48" applyNumberFormat="1" applyFont="1" applyFill="1" applyBorder="1" applyAlignment="1">
      <alignment/>
    </xf>
    <xf numFmtId="177" fontId="2" fillId="35" borderId="25" xfId="48" applyNumberFormat="1" applyFont="1" applyFill="1" applyBorder="1" applyAlignment="1">
      <alignment/>
    </xf>
    <xf numFmtId="38" fontId="2" fillId="0" borderId="26" xfId="48" applyFont="1" applyFill="1" applyBorder="1" applyAlignment="1">
      <alignment/>
    </xf>
    <xf numFmtId="38" fontId="2" fillId="0" borderId="27" xfId="48" applyFont="1" applyFill="1" applyBorder="1" applyAlignment="1">
      <alignment/>
    </xf>
    <xf numFmtId="184" fontId="2" fillId="0" borderId="28" xfId="48" applyNumberFormat="1" applyFont="1" applyFill="1" applyBorder="1" applyAlignment="1">
      <alignment/>
    </xf>
    <xf numFmtId="184" fontId="2" fillId="0" borderId="22" xfId="48" applyNumberFormat="1" applyFont="1" applyFill="1" applyBorder="1" applyAlignment="1">
      <alignment/>
    </xf>
    <xf numFmtId="184" fontId="2" fillId="0" borderId="25" xfId="48" applyNumberFormat="1" applyFont="1" applyFill="1" applyBorder="1" applyAlignment="1">
      <alignment/>
    </xf>
    <xf numFmtId="184" fontId="2" fillId="0" borderId="27" xfId="48" applyNumberFormat="1" applyFont="1" applyFill="1" applyBorder="1" applyAlignment="1">
      <alignment/>
    </xf>
    <xf numFmtId="184" fontId="2" fillId="0" borderId="29" xfId="48" applyNumberFormat="1" applyFont="1" applyFill="1" applyBorder="1" applyAlignment="1">
      <alignment/>
    </xf>
    <xf numFmtId="184" fontId="2" fillId="0" borderId="30" xfId="48" applyNumberFormat="1" applyFont="1" applyFill="1" applyBorder="1" applyAlignment="1">
      <alignment/>
    </xf>
    <xf numFmtId="184" fontId="2" fillId="0" borderId="15" xfId="48" applyNumberFormat="1" applyFont="1" applyFill="1" applyBorder="1" applyAlignment="1">
      <alignment/>
    </xf>
    <xf numFmtId="184" fontId="2" fillId="0" borderId="31" xfId="48" applyNumberFormat="1" applyFont="1" applyFill="1" applyBorder="1" applyAlignment="1">
      <alignment/>
    </xf>
    <xf numFmtId="184" fontId="2" fillId="0" borderId="11" xfId="48" applyNumberFormat="1" applyFont="1" applyFill="1" applyBorder="1" applyAlignment="1">
      <alignment/>
    </xf>
    <xf numFmtId="184" fontId="2" fillId="0" borderId="10" xfId="48" applyNumberFormat="1" applyFont="1" applyFill="1" applyBorder="1" applyAlignment="1">
      <alignment/>
    </xf>
    <xf numFmtId="184" fontId="2" fillId="35" borderId="11" xfId="48" applyNumberFormat="1" applyFont="1" applyFill="1" applyBorder="1" applyAlignment="1">
      <alignment/>
    </xf>
    <xf numFmtId="184" fontId="2" fillId="35" borderId="10" xfId="48" applyNumberFormat="1" applyFont="1" applyFill="1" applyBorder="1" applyAlignment="1">
      <alignment/>
    </xf>
    <xf numFmtId="184" fontId="43" fillId="0" borderId="11" xfId="48" applyNumberFormat="1" applyFont="1" applyFill="1" applyBorder="1" applyAlignment="1">
      <alignment/>
    </xf>
    <xf numFmtId="38" fontId="43" fillId="0" borderId="0" xfId="48" applyFont="1" applyFill="1" applyAlignment="1">
      <alignment vertical="top"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/>
    </xf>
    <xf numFmtId="38" fontId="2" fillId="28" borderId="10" xfId="5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32" xfId="50" applyFont="1" applyBorder="1" applyAlignment="1">
      <alignment horizontal="right"/>
    </xf>
    <xf numFmtId="0" fontId="2" fillId="0" borderId="10" xfId="0" applyFont="1" applyBorder="1" applyAlignment="1">
      <alignment/>
    </xf>
    <xf numFmtId="38" fontId="2" fillId="0" borderId="10" xfId="50" applyFont="1" applyBorder="1" applyAlignment="1">
      <alignment/>
    </xf>
    <xf numFmtId="186" fontId="2" fillId="0" borderId="10" xfId="0" applyNumberFormat="1" applyFont="1" applyBorder="1" applyAlignment="1">
      <alignment/>
    </xf>
    <xf numFmtId="38" fontId="2" fillId="0" borderId="10" xfId="50" applyFont="1" applyFill="1" applyBorder="1" applyAlignment="1">
      <alignment/>
    </xf>
    <xf numFmtId="38" fontId="2" fillId="0" borderId="10" xfId="50" applyFont="1" applyFill="1" applyBorder="1" applyAlignment="1" applyProtection="1">
      <alignment/>
      <protection locked="0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179" fontId="2" fillId="0" borderId="10" xfId="50" applyNumberFormat="1" applyFont="1" applyBorder="1" applyAlignment="1">
      <alignment/>
    </xf>
    <xf numFmtId="179" fontId="2" fillId="0" borderId="10" xfId="5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38" fontId="2" fillId="0" borderId="10" xfId="50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0" xfId="50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10" xfId="0" applyNumberFormat="1" applyFont="1" applyFill="1" applyBorder="1" applyAlignment="1">
      <alignment shrinkToFit="1"/>
    </xf>
    <xf numFmtId="38" fontId="2" fillId="0" borderId="0" xfId="5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/>
    </xf>
    <xf numFmtId="186" fontId="2" fillId="0" borderId="10" xfId="5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32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38" fontId="2" fillId="36" borderId="0" xfId="5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3" fontId="2" fillId="36" borderId="0" xfId="0" applyNumberFormat="1" applyFont="1" applyFill="1" applyBorder="1" applyAlignment="1">
      <alignment horizontal="right"/>
    </xf>
    <xf numFmtId="38" fontId="2" fillId="0" borderId="10" xfId="50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38" fontId="2" fillId="28" borderId="10" xfId="50" applyFont="1" applyFill="1" applyBorder="1" applyAlignment="1" applyProtection="1">
      <alignment horizontal="center" vertical="center"/>
      <protection locked="0"/>
    </xf>
    <xf numFmtId="38" fontId="2" fillId="0" borderId="18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38" fontId="2" fillId="34" borderId="33" xfId="48" applyFont="1" applyFill="1" applyBorder="1" applyAlignment="1">
      <alignment horizontal="right"/>
    </xf>
    <xf numFmtId="38" fontId="2" fillId="34" borderId="19" xfId="48" applyFont="1" applyFill="1" applyBorder="1" applyAlignment="1">
      <alignment horizontal="right"/>
    </xf>
    <xf numFmtId="38" fontId="2" fillId="34" borderId="20" xfId="48" applyFont="1" applyFill="1" applyBorder="1" applyAlignment="1">
      <alignment horizontal="right"/>
    </xf>
    <xf numFmtId="38" fontId="2" fillId="34" borderId="34" xfId="48" applyFont="1" applyFill="1" applyBorder="1" applyAlignment="1">
      <alignment horizontal="center" vertical="center"/>
    </xf>
    <xf numFmtId="38" fontId="2" fillId="34" borderId="35" xfId="48" applyFont="1" applyFill="1" applyBorder="1" applyAlignment="1">
      <alignment horizontal="center" vertical="center"/>
    </xf>
    <xf numFmtId="38" fontId="2" fillId="34" borderId="32" xfId="48" applyFont="1" applyFill="1" applyBorder="1" applyAlignment="1">
      <alignment horizontal="center" vertical="center"/>
    </xf>
    <xf numFmtId="38" fontId="2" fillId="34" borderId="34" xfId="48" applyFont="1" applyFill="1" applyBorder="1" applyAlignment="1">
      <alignment horizontal="center" vertical="center" wrapText="1"/>
    </xf>
    <xf numFmtId="38" fontId="2" fillId="34" borderId="11" xfId="48" applyFont="1" applyFill="1" applyBorder="1" applyAlignment="1">
      <alignment horizontal="right"/>
    </xf>
    <xf numFmtId="38" fontId="2" fillId="34" borderId="33" xfId="48" applyFont="1" applyFill="1" applyBorder="1" applyAlignment="1">
      <alignment horizontal="center"/>
    </xf>
    <xf numFmtId="38" fontId="2" fillId="34" borderId="19" xfId="48" applyFont="1" applyFill="1" applyBorder="1" applyAlignment="1">
      <alignment horizontal="center"/>
    </xf>
    <xf numFmtId="38" fontId="2" fillId="34" borderId="20" xfId="48" applyFont="1" applyFill="1" applyBorder="1" applyAlignment="1">
      <alignment horizontal="center"/>
    </xf>
    <xf numFmtId="38" fontId="2" fillId="34" borderId="11" xfId="48" applyFont="1" applyFill="1" applyBorder="1" applyAlignment="1">
      <alignment horizontal="center"/>
    </xf>
    <xf numFmtId="38" fontId="2" fillId="33" borderId="33" xfId="48" applyFont="1" applyFill="1" applyBorder="1" applyAlignment="1">
      <alignment horizontal="center"/>
    </xf>
    <xf numFmtId="38" fontId="2" fillId="33" borderId="19" xfId="48" applyFont="1" applyFill="1" applyBorder="1" applyAlignment="1">
      <alignment horizontal="center"/>
    </xf>
    <xf numFmtId="38" fontId="0" fillId="33" borderId="20" xfId="48" applyFont="1" applyFill="1" applyBorder="1" applyAlignment="1">
      <alignment horizontal="center"/>
    </xf>
    <xf numFmtId="38" fontId="2" fillId="33" borderId="34" xfId="48" applyFont="1" applyFill="1" applyBorder="1" applyAlignment="1">
      <alignment horizontal="center" vertical="center"/>
    </xf>
    <xf numFmtId="38" fontId="2" fillId="33" borderId="35" xfId="48" applyFont="1" applyFill="1" applyBorder="1" applyAlignment="1">
      <alignment horizontal="center" vertical="center"/>
    </xf>
    <xf numFmtId="38" fontId="2" fillId="33" borderId="32" xfId="48" applyFont="1" applyFill="1" applyBorder="1" applyAlignment="1">
      <alignment horizontal="center" vertical="center"/>
    </xf>
    <xf numFmtId="38" fontId="2" fillId="33" borderId="33" xfId="48" applyFont="1" applyFill="1" applyBorder="1" applyAlignment="1">
      <alignment horizontal="right"/>
    </xf>
    <xf numFmtId="38" fontId="2" fillId="33" borderId="19" xfId="48" applyFont="1" applyFill="1" applyBorder="1" applyAlignment="1">
      <alignment horizontal="right"/>
    </xf>
    <xf numFmtId="38" fontId="2" fillId="33" borderId="20" xfId="48" applyFont="1" applyFill="1" applyBorder="1" applyAlignment="1">
      <alignment horizontal="right"/>
    </xf>
    <xf numFmtId="38" fontId="2" fillId="0" borderId="0" xfId="48" applyFont="1" applyFill="1" applyAlignment="1">
      <alignment/>
    </xf>
    <xf numFmtId="38" fontId="2" fillId="0" borderId="34" xfId="48" applyFont="1" applyFill="1" applyBorder="1" applyAlignment="1">
      <alignment horizontal="center" vertical="center"/>
    </xf>
    <xf numFmtId="38" fontId="2" fillId="0" borderId="35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 textRotation="255"/>
    </xf>
    <xf numFmtId="38" fontId="2" fillId="0" borderId="34" xfId="48" applyFont="1" applyFill="1" applyBorder="1" applyAlignment="1">
      <alignment horizontal="center" vertical="center" textRotation="255"/>
    </xf>
    <xf numFmtId="38" fontId="2" fillId="0" borderId="35" xfId="48" applyFont="1" applyFill="1" applyBorder="1" applyAlignment="1">
      <alignment horizontal="center" vertical="center" textRotation="255"/>
    </xf>
    <xf numFmtId="38" fontId="2" fillId="0" borderId="32" xfId="48" applyFont="1" applyFill="1" applyBorder="1" applyAlignment="1">
      <alignment horizontal="center" vertical="center" textRotation="255"/>
    </xf>
    <xf numFmtId="38" fontId="2" fillId="33" borderId="11" xfId="48" applyFont="1" applyFill="1" applyBorder="1" applyAlignment="1">
      <alignment horizontal="center"/>
    </xf>
    <xf numFmtId="38" fontId="0" fillId="33" borderId="19" xfId="48" applyFont="1" applyFill="1" applyBorder="1" applyAlignment="1">
      <alignment horizontal="center"/>
    </xf>
    <xf numFmtId="38" fontId="2" fillId="33" borderId="11" xfId="48" applyFont="1" applyFill="1" applyBorder="1" applyAlignment="1">
      <alignment horizontal="right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center" vertical="center"/>
    </xf>
    <xf numFmtId="38" fontId="2" fillId="35" borderId="10" xfId="48" applyFont="1" applyFill="1" applyBorder="1" applyAlignment="1">
      <alignment horizontal="center"/>
    </xf>
    <xf numFmtId="38" fontId="0" fillId="0" borderId="23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view="pageBreakPreview" zoomScale="85" zoomScaleSheetLayoutView="85" zoomScalePageLayoutView="0" workbookViewId="0" topLeftCell="J1">
      <selection activeCell="W12" sqref="W12"/>
    </sheetView>
  </sheetViews>
  <sheetFormatPr defaultColWidth="8.875" defaultRowHeight="27" customHeight="1"/>
  <cols>
    <col min="1" max="1" width="3.625" style="1" customWidth="1"/>
    <col min="2" max="2" width="25.00390625" style="1" customWidth="1"/>
    <col min="3" max="3" width="15.875" style="1" customWidth="1"/>
    <col min="4" max="4" width="17.75390625" style="1" bestFit="1" customWidth="1"/>
    <col min="5" max="5" width="16.375" style="1" bestFit="1" customWidth="1"/>
    <col min="6" max="6" width="15.50390625" style="1" bestFit="1" customWidth="1"/>
    <col min="7" max="7" width="16.375" style="1" bestFit="1" customWidth="1"/>
    <col min="8" max="8" width="16.625" style="1" bestFit="1" customWidth="1"/>
    <col min="9" max="9" width="17.00390625" style="1" bestFit="1" customWidth="1"/>
    <col min="10" max="10" width="15.00390625" style="1" bestFit="1" customWidth="1"/>
    <col min="11" max="11" width="7.875" style="1" customWidth="1"/>
    <col min="12" max="12" width="2.00390625" style="1" customWidth="1"/>
    <col min="13" max="13" width="13.50390625" style="1" customWidth="1"/>
    <col min="14" max="14" width="16.75390625" style="1" customWidth="1"/>
    <col min="15" max="15" width="15.00390625" style="1" bestFit="1" customWidth="1"/>
    <col min="16" max="16" width="14.875" style="1" customWidth="1"/>
    <col min="17" max="17" width="17.75390625" style="1" bestFit="1" customWidth="1"/>
    <col min="18" max="18" width="16.50390625" style="1" customWidth="1"/>
    <col min="19" max="19" width="15.00390625" style="1" bestFit="1" customWidth="1"/>
    <col min="20" max="20" width="16.625" style="1" bestFit="1" customWidth="1"/>
    <col min="21" max="21" width="15.50390625" style="1" bestFit="1" customWidth="1"/>
    <col min="22" max="22" width="7.875" style="1" customWidth="1"/>
    <col min="23" max="16384" width="8.875" style="1" customWidth="1"/>
  </cols>
  <sheetData>
    <row r="1" spans="1:3" ht="27" customHeight="1">
      <c r="A1" s="129" t="s">
        <v>97</v>
      </c>
      <c r="B1" s="129"/>
      <c r="C1" s="129"/>
    </row>
    <row r="2" ht="27" customHeight="1">
      <c r="A2" s="20" t="s">
        <v>10</v>
      </c>
    </row>
    <row r="3" spans="1:22" ht="27" customHeight="1">
      <c r="A3" s="140" t="s">
        <v>23</v>
      </c>
      <c r="B3" s="141"/>
      <c r="C3" s="137" t="s">
        <v>30</v>
      </c>
      <c r="D3" s="121"/>
      <c r="E3" s="121"/>
      <c r="F3" s="138"/>
      <c r="G3" s="120" t="s">
        <v>31</v>
      </c>
      <c r="H3" s="121"/>
      <c r="I3" s="121"/>
      <c r="J3" s="122"/>
      <c r="K3" s="123" t="s">
        <v>12</v>
      </c>
      <c r="M3" s="114" t="s">
        <v>24</v>
      </c>
      <c r="N3" s="119" t="s">
        <v>30</v>
      </c>
      <c r="O3" s="117"/>
      <c r="P3" s="117"/>
      <c r="Q3" s="117"/>
      <c r="R3" s="116" t="s">
        <v>28</v>
      </c>
      <c r="S3" s="117"/>
      <c r="T3" s="117"/>
      <c r="U3" s="118"/>
      <c r="V3" s="111" t="s">
        <v>12</v>
      </c>
    </row>
    <row r="4" spans="1:22" ht="27" customHeight="1">
      <c r="A4" s="141"/>
      <c r="B4" s="141"/>
      <c r="C4" s="24" t="s">
        <v>10</v>
      </c>
      <c r="D4" s="24" t="s">
        <v>11</v>
      </c>
      <c r="E4" s="24" t="s">
        <v>13</v>
      </c>
      <c r="F4" s="21" t="s">
        <v>13</v>
      </c>
      <c r="G4" s="25" t="s">
        <v>10</v>
      </c>
      <c r="H4" s="24" t="s">
        <v>11</v>
      </c>
      <c r="I4" s="24" t="s">
        <v>13</v>
      </c>
      <c r="J4" s="26" t="s">
        <v>13</v>
      </c>
      <c r="K4" s="124"/>
      <c r="M4" s="112"/>
      <c r="N4" s="27" t="s">
        <v>10</v>
      </c>
      <c r="O4" s="27" t="s">
        <v>11</v>
      </c>
      <c r="P4" s="27" t="s">
        <v>13</v>
      </c>
      <c r="Q4" s="22" t="s">
        <v>13</v>
      </c>
      <c r="R4" s="28" t="s">
        <v>10</v>
      </c>
      <c r="S4" s="27" t="s">
        <v>11</v>
      </c>
      <c r="T4" s="27" t="s">
        <v>13</v>
      </c>
      <c r="U4" s="23" t="s">
        <v>13</v>
      </c>
      <c r="V4" s="112"/>
    </row>
    <row r="5" spans="1:22" ht="27" customHeight="1">
      <c r="A5" s="141"/>
      <c r="B5" s="141"/>
      <c r="C5" s="139" t="s">
        <v>32</v>
      </c>
      <c r="D5" s="127"/>
      <c r="E5" s="128"/>
      <c r="F5" s="29" t="s">
        <v>33</v>
      </c>
      <c r="G5" s="126" t="s">
        <v>32</v>
      </c>
      <c r="H5" s="127"/>
      <c r="I5" s="128"/>
      <c r="J5" s="30" t="s">
        <v>33</v>
      </c>
      <c r="K5" s="125"/>
      <c r="M5" s="113"/>
      <c r="N5" s="115" t="s">
        <v>32</v>
      </c>
      <c r="O5" s="109"/>
      <c r="P5" s="110"/>
      <c r="Q5" s="31" t="s">
        <v>33</v>
      </c>
      <c r="R5" s="108" t="s">
        <v>32</v>
      </c>
      <c r="S5" s="109"/>
      <c r="T5" s="110"/>
      <c r="U5" s="32" t="s">
        <v>33</v>
      </c>
      <c r="V5" s="113"/>
    </row>
    <row r="6" spans="1:22" ht="27" customHeight="1">
      <c r="A6" s="134" t="s">
        <v>34</v>
      </c>
      <c r="B6" s="2" t="s">
        <v>6</v>
      </c>
      <c r="C6" s="2">
        <v>5482452000</v>
      </c>
      <c r="D6" s="2"/>
      <c r="E6" s="33"/>
      <c r="F6" s="56"/>
      <c r="G6" s="34">
        <v>3384731470</v>
      </c>
      <c r="H6" s="2"/>
      <c r="I6" s="33"/>
      <c r="J6" s="57"/>
      <c r="K6" s="33"/>
      <c r="M6" s="2" t="s">
        <v>14</v>
      </c>
      <c r="N6" s="2">
        <v>203029000</v>
      </c>
      <c r="O6" s="2"/>
      <c r="P6" s="33"/>
      <c r="Q6" s="56"/>
      <c r="R6" s="34">
        <v>97017387</v>
      </c>
      <c r="S6" s="2"/>
      <c r="T6" s="33"/>
      <c r="U6" s="57"/>
      <c r="V6" s="33"/>
    </row>
    <row r="7" spans="1:22" ht="27" customHeight="1">
      <c r="A7" s="135"/>
      <c r="B7" s="3" t="s">
        <v>35</v>
      </c>
      <c r="C7" s="3"/>
      <c r="D7" s="2"/>
      <c r="E7" s="33">
        <f>C6+D6</f>
        <v>5482452000</v>
      </c>
      <c r="F7" s="56">
        <f>ROUND(E7/10000,0)</f>
        <v>548245</v>
      </c>
      <c r="G7" s="34"/>
      <c r="H7" s="2"/>
      <c r="I7" s="33">
        <f>G6+H6</f>
        <v>3384731470</v>
      </c>
      <c r="J7" s="56">
        <f>ROUND(I7/10000,0)</f>
        <v>338473</v>
      </c>
      <c r="K7" s="35">
        <f>I7/E7</f>
        <v>0.6173754863699673</v>
      </c>
      <c r="M7" s="2" t="s">
        <v>15</v>
      </c>
      <c r="N7" s="2">
        <v>3856054500</v>
      </c>
      <c r="O7" s="2">
        <v>1207458792</v>
      </c>
      <c r="P7" s="33"/>
      <c r="Q7" s="56"/>
      <c r="R7" s="34">
        <v>1203255304</v>
      </c>
      <c r="S7" s="2">
        <v>911288961</v>
      </c>
      <c r="T7" s="33"/>
      <c r="U7" s="57"/>
      <c r="V7" s="33"/>
    </row>
    <row r="8" spans="1:22" ht="27" customHeight="1">
      <c r="A8" s="135"/>
      <c r="B8" s="2" t="s">
        <v>36</v>
      </c>
      <c r="C8" s="2">
        <v>1016218000</v>
      </c>
      <c r="D8" s="2"/>
      <c r="E8" s="33"/>
      <c r="F8" s="56"/>
      <c r="G8" s="34">
        <v>0</v>
      </c>
      <c r="H8" s="2"/>
      <c r="I8" s="33"/>
      <c r="J8" s="56"/>
      <c r="K8" s="33"/>
      <c r="M8" s="3" t="s">
        <v>35</v>
      </c>
      <c r="N8" s="3"/>
      <c r="O8" s="2"/>
      <c r="P8" s="33">
        <f>N6+O6+N7+O7</f>
        <v>5266542292</v>
      </c>
      <c r="Q8" s="56">
        <f>ROUND(P8/10000,0)</f>
        <v>526654</v>
      </c>
      <c r="R8" s="34"/>
      <c r="S8" s="2"/>
      <c r="T8" s="33">
        <f>R6+S6+R7+S7</f>
        <v>2211561652</v>
      </c>
      <c r="U8" s="56">
        <f>ROUND(T8/10000,0)</f>
        <v>221156</v>
      </c>
      <c r="V8" s="35">
        <f>T8/P8</f>
        <v>0.4199266861218248</v>
      </c>
    </row>
    <row r="9" spans="1:22" ht="27" customHeight="1">
      <c r="A9" s="135"/>
      <c r="B9" s="2" t="s">
        <v>37</v>
      </c>
      <c r="C9" s="2">
        <v>118262000</v>
      </c>
      <c r="D9" s="2">
        <v>178459936</v>
      </c>
      <c r="E9" s="33"/>
      <c r="F9" s="56"/>
      <c r="G9" s="34">
        <v>324161530</v>
      </c>
      <c r="H9" s="2">
        <v>178459936</v>
      </c>
      <c r="I9" s="33"/>
      <c r="J9" s="56"/>
      <c r="K9" s="33"/>
      <c r="M9" s="2" t="s">
        <v>38</v>
      </c>
      <c r="N9" s="2">
        <v>4548585587</v>
      </c>
      <c r="O9" s="2">
        <v>33021740</v>
      </c>
      <c r="P9" s="33"/>
      <c r="Q9" s="56"/>
      <c r="R9" s="34">
        <v>1897226100</v>
      </c>
      <c r="S9" s="2">
        <v>24228563</v>
      </c>
      <c r="T9" s="33"/>
      <c r="U9" s="56"/>
      <c r="V9" s="33"/>
    </row>
    <row r="10" spans="1:22" ht="27" customHeight="1">
      <c r="A10" s="135"/>
      <c r="B10" s="3" t="s">
        <v>35</v>
      </c>
      <c r="C10" s="3"/>
      <c r="D10" s="2"/>
      <c r="E10" s="33">
        <f>C8+D8+C9+D9</f>
        <v>1312939936</v>
      </c>
      <c r="F10" s="56">
        <f>ROUND(E10/10000,0)</f>
        <v>131294</v>
      </c>
      <c r="G10" s="34"/>
      <c r="H10" s="2"/>
      <c r="I10" s="33">
        <f>G8+H8+G9+H9</f>
        <v>502621466</v>
      </c>
      <c r="J10" s="56">
        <f>ROUND(I10/10000,0)</f>
        <v>50262</v>
      </c>
      <c r="K10" s="35">
        <f>I10/E10</f>
        <v>0.382821370740908</v>
      </c>
      <c r="M10" s="3" t="s">
        <v>35</v>
      </c>
      <c r="N10" s="3"/>
      <c r="O10" s="2"/>
      <c r="P10" s="33">
        <f>N9+O9</f>
        <v>4581607327</v>
      </c>
      <c r="Q10" s="56">
        <f>ROUND(P10/10000,0)</f>
        <v>458161</v>
      </c>
      <c r="R10" s="34"/>
      <c r="S10" s="2"/>
      <c r="T10" s="33">
        <f>R9+S9</f>
        <v>1921454663</v>
      </c>
      <c r="U10" s="60">
        <f>ROUNDUP(T10/10000,0)</f>
        <v>192146</v>
      </c>
      <c r="V10" s="35">
        <f>T10/P10</f>
        <v>0.419384405048556</v>
      </c>
    </row>
    <row r="11" spans="1:22" ht="27" customHeight="1">
      <c r="A11" s="135"/>
      <c r="B11" s="2" t="s">
        <v>39</v>
      </c>
      <c r="C11" s="2">
        <v>271061000</v>
      </c>
      <c r="D11" s="2"/>
      <c r="E11" s="33"/>
      <c r="F11" s="56"/>
      <c r="G11" s="34">
        <v>107870223</v>
      </c>
      <c r="H11" s="2"/>
      <c r="I11" s="33"/>
      <c r="J11" s="56"/>
      <c r="K11" s="33"/>
      <c r="M11" s="2" t="s">
        <v>16</v>
      </c>
      <c r="N11" s="2">
        <v>2655860000</v>
      </c>
      <c r="O11" s="2">
        <v>54925150</v>
      </c>
      <c r="P11" s="33"/>
      <c r="Q11" s="56"/>
      <c r="R11" s="34">
        <v>1187761830</v>
      </c>
      <c r="S11" s="2">
        <v>28888150</v>
      </c>
      <c r="T11" s="33"/>
      <c r="U11" s="56"/>
      <c r="V11" s="33" t="s">
        <v>60</v>
      </c>
    </row>
    <row r="12" spans="1:22" ht="27" customHeight="1">
      <c r="A12" s="135"/>
      <c r="B12" s="2" t="s">
        <v>40</v>
      </c>
      <c r="C12" s="2">
        <v>294679000</v>
      </c>
      <c r="D12" s="2"/>
      <c r="E12" s="33"/>
      <c r="F12" s="56"/>
      <c r="G12" s="34">
        <v>151047139</v>
      </c>
      <c r="H12" s="2"/>
      <c r="I12" s="33"/>
      <c r="J12" s="56"/>
      <c r="K12" s="33"/>
      <c r="M12" s="3" t="s">
        <v>35</v>
      </c>
      <c r="N12" s="3"/>
      <c r="O12" s="2"/>
      <c r="P12" s="33">
        <f>N11+O11</f>
        <v>2710785150</v>
      </c>
      <c r="Q12" s="56">
        <f>ROUND(P12/10000,0)</f>
        <v>271079</v>
      </c>
      <c r="R12" s="34"/>
      <c r="S12" s="2"/>
      <c r="T12" s="33">
        <f>R11+S11</f>
        <v>1216649980</v>
      </c>
      <c r="U12" s="56">
        <f>ROUND(T12/10000,0)</f>
        <v>121665</v>
      </c>
      <c r="V12" s="35">
        <f>T12/P12</f>
        <v>0.448818299008315</v>
      </c>
    </row>
    <row r="13" spans="1:22" ht="27" customHeight="1">
      <c r="A13" s="135"/>
      <c r="B13" s="2" t="s">
        <v>41</v>
      </c>
      <c r="C13" s="2">
        <v>86766000</v>
      </c>
      <c r="D13" s="2"/>
      <c r="E13" s="33"/>
      <c r="F13" s="56"/>
      <c r="G13" s="34">
        <v>25431880</v>
      </c>
      <c r="H13" s="2"/>
      <c r="I13" s="33"/>
      <c r="J13" s="56"/>
      <c r="K13" s="33"/>
      <c r="M13" s="2" t="s">
        <v>17</v>
      </c>
      <c r="N13" s="2">
        <v>1007326000</v>
      </c>
      <c r="O13" s="2">
        <v>17612823</v>
      </c>
      <c r="P13" s="33"/>
      <c r="Q13" s="56"/>
      <c r="R13" s="34">
        <v>144604413</v>
      </c>
      <c r="S13" s="2">
        <v>7325723</v>
      </c>
      <c r="T13" s="33"/>
      <c r="U13" s="56"/>
      <c r="V13" s="33"/>
    </row>
    <row r="14" spans="1:22" ht="27" customHeight="1">
      <c r="A14" s="135"/>
      <c r="B14" s="2" t="s">
        <v>42</v>
      </c>
      <c r="C14" s="2">
        <v>102000</v>
      </c>
      <c r="D14" s="2"/>
      <c r="E14" s="33"/>
      <c r="F14" s="56"/>
      <c r="G14" s="34">
        <v>12000</v>
      </c>
      <c r="H14" s="2"/>
      <c r="I14" s="33"/>
      <c r="J14" s="56"/>
      <c r="K14" s="33"/>
      <c r="M14" s="2" t="s">
        <v>43</v>
      </c>
      <c r="N14" s="2">
        <v>196472000</v>
      </c>
      <c r="O14" s="2">
        <v>10000000</v>
      </c>
      <c r="P14" s="33"/>
      <c r="Q14" s="56"/>
      <c r="R14" s="34">
        <v>67038045</v>
      </c>
      <c r="S14" s="2">
        <v>10000000</v>
      </c>
      <c r="T14" s="33"/>
      <c r="U14" s="56"/>
      <c r="V14" s="33"/>
    </row>
    <row r="15" spans="1:22" ht="27" customHeight="1">
      <c r="A15" s="135"/>
      <c r="B15" s="3" t="s">
        <v>35</v>
      </c>
      <c r="C15" s="3"/>
      <c r="D15" s="2"/>
      <c r="E15" s="33">
        <f>C11+D11+C12+D12+C13+D13+C14+D14</f>
        <v>652608000</v>
      </c>
      <c r="F15" s="56">
        <f>ROUND(E15/10000,0)</f>
        <v>65261</v>
      </c>
      <c r="G15" s="34"/>
      <c r="H15" s="2"/>
      <c r="I15" s="33">
        <f>G11+H11+G12+H12+G13+H13+G14+H14</f>
        <v>284361242</v>
      </c>
      <c r="J15" s="56">
        <f>ROUND(I15/10000,0)</f>
        <v>28436</v>
      </c>
      <c r="K15" s="35">
        <f>I15/E15</f>
        <v>0.4357305488133765</v>
      </c>
      <c r="M15" s="3" t="s">
        <v>35</v>
      </c>
      <c r="N15" s="3"/>
      <c r="O15" s="2"/>
      <c r="P15" s="33">
        <f>N13+O13+N14+O14</f>
        <v>1231410823</v>
      </c>
      <c r="Q15" s="56">
        <f>ROUND(P15/10000,0)</f>
        <v>123141</v>
      </c>
      <c r="R15" s="34"/>
      <c r="S15" s="2"/>
      <c r="T15" s="33">
        <f>R13+S13+R14+S14</f>
        <v>228968181</v>
      </c>
      <c r="U15" s="56">
        <f>ROUND(T15/10000,0)</f>
        <v>22897</v>
      </c>
      <c r="V15" s="35">
        <f>T15/P15</f>
        <v>0.18593971786132335</v>
      </c>
    </row>
    <row r="16" spans="1:22" ht="27" customHeight="1">
      <c r="A16" s="135"/>
      <c r="B16" s="2" t="s">
        <v>44</v>
      </c>
      <c r="C16" s="2">
        <v>626664000</v>
      </c>
      <c r="D16" s="2"/>
      <c r="E16" s="33"/>
      <c r="F16" s="56"/>
      <c r="G16" s="34">
        <v>215068897</v>
      </c>
      <c r="H16" s="2"/>
      <c r="I16" s="33"/>
      <c r="J16" s="56"/>
      <c r="K16" s="33"/>
      <c r="M16" s="2" t="s">
        <v>45</v>
      </c>
      <c r="N16" s="2">
        <v>1167595050</v>
      </c>
      <c r="O16" s="2">
        <v>53945240</v>
      </c>
      <c r="P16" s="33"/>
      <c r="Q16" s="56"/>
      <c r="R16" s="34">
        <v>220198300</v>
      </c>
      <c r="S16" s="2">
        <v>20899755</v>
      </c>
      <c r="T16" s="33"/>
      <c r="U16" s="56"/>
      <c r="V16" s="33"/>
    </row>
    <row r="17" spans="1:22" ht="27" customHeight="1">
      <c r="A17" s="136"/>
      <c r="B17" s="3" t="s">
        <v>35</v>
      </c>
      <c r="C17" s="3"/>
      <c r="D17" s="2"/>
      <c r="E17" s="33">
        <f>C16+D16</f>
        <v>626664000</v>
      </c>
      <c r="F17" s="56">
        <f>ROUND(E17/10000,0)</f>
        <v>62666</v>
      </c>
      <c r="G17" s="34"/>
      <c r="H17" s="2"/>
      <c r="I17" s="33">
        <f>G16+H16</f>
        <v>215068897</v>
      </c>
      <c r="J17" s="56">
        <f>ROUND(I17/10000,0)</f>
        <v>21507</v>
      </c>
      <c r="K17" s="35">
        <f>I17/E17</f>
        <v>0.34319650881493113</v>
      </c>
      <c r="M17" s="3" t="s">
        <v>35</v>
      </c>
      <c r="N17" s="3"/>
      <c r="O17" s="2"/>
      <c r="P17" s="33">
        <f>N16+O16</f>
        <v>1221540290</v>
      </c>
      <c r="Q17" s="56">
        <f>ROUND(P17/10000,0)</f>
        <v>122154</v>
      </c>
      <c r="R17" s="34"/>
      <c r="S17" s="2"/>
      <c r="T17" s="33">
        <f>R16+S16</f>
        <v>241098055</v>
      </c>
      <c r="U17" s="56">
        <f>ROUND(T17/10000,0)</f>
        <v>24110</v>
      </c>
      <c r="V17" s="35">
        <f>T17/P17</f>
        <v>0.19737216772440638</v>
      </c>
    </row>
    <row r="18" spans="1:22" ht="27" customHeight="1">
      <c r="A18" s="133" t="s">
        <v>46</v>
      </c>
      <c r="B18" s="2" t="s">
        <v>18</v>
      </c>
      <c r="C18" s="2">
        <v>5851027000</v>
      </c>
      <c r="D18" s="2"/>
      <c r="E18" s="33"/>
      <c r="F18" s="56"/>
      <c r="G18" s="34">
        <v>4394809000</v>
      </c>
      <c r="H18" s="2"/>
      <c r="I18" s="33"/>
      <c r="J18" s="56"/>
      <c r="K18" s="33"/>
      <c r="M18" s="2" t="s">
        <v>47</v>
      </c>
      <c r="N18" s="2">
        <v>1223661000</v>
      </c>
      <c r="O18" s="2"/>
      <c r="P18" s="33"/>
      <c r="Q18" s="56"/>
      <c r="R18" s="34">
        <v>465642864</v>
      </c>
      <c r="S18" s="2">
        <v>332000000</v>
      </c>
      <c r="T18" s="33"/>
      <c r="U18" s="56"/>
      <c r="V18" s="33"/>
    </row>
    <row r="19" spans="1:22" ht="27" customHeight="1">
      <c r="A19" s="133"/>
      <c r="B19" s="3" t="s">
        <v>35</v>
      </c>
      <c r="C19" s="3"/>
      <c r="D19" s="2"/>
      <c r="E19" s="33">
        <f>C18+D18</f>
        <v>5851027000</v>
      </c>
      <c r="F19" s="56">
        <f>ROUND(E19/10000,0)</f>
        <v>585103</v>
      </c>
      <c r="G19" s="34"/>
      <c r="H19" s="2"/>
      <c r="I19" s="33">
        <f>G18+H18</f>
        <v>4394809000</v>
      </c>
      <c r="J19" s="56">
        <f>ROUND(I19/10000,0)</f>
        <v>439481</v>
      </c>
      <c r="K19" s="35">
        <f>I19/E19</f>
        <v>0.7511175388525809</v>
      </c>
      <c r="M19" s="3" t="s">
        <v>35</v>
      </c>
      <c r="N19" s="3"/>
      <c r="O19" s="2"/>
      <c r="P19" s="33">
        <f>N18+O18</f>
        <v>1223661000</v>
      </c>
      <c r="Q19" s="56">
        <f>ROUND(P19/10000,0)</f>
        <v>122366</v>
      </c>
      <c r="R19" s="34"/>
      <c r="S19" s="2"/>
      <c r="T19" s="33">
        <f>R18+S18</f>
        <v>797642864</v>
      </c>
      <c r="U19" s="56">
        <f>ROUND(T19/10000,0)</f>
        <v>79764</v>
      </c>
      <c r="V19" s="35">
        <f>T19/P19</f>
        <v>0.6518495432967137</v>
      </c>
    </row>
    <row r="20" spans="1:22" ht="27" customHeight="1">
      <c r="A20" s="133"/>
      <c r="B20" s="2" t="s">
        <v>19</v>
      </c>
      <c r="C20" s="2">
        <v>2939925000</v>
      </c>
      <c r="D20" s="2">
        <v>1715443000</v>
      </c>
      <c r="E20" s="33"/>
      <c r="F20" s="56"/>
      <c r="G20" s="34">
        <v>321288804</v>
      </c>
      <c r="H20" s="2">
        <v>1329509000</v>
      </c>
      <c r="I20" s="33"/>
      <c r="J20" s="56"/>
      <c r="K20" s="33"/>
      <c r="M20" s="2" t="s">
        <v>20</v>
      </c>
      <c r="N20" s="2">
        <v>4736104832</v>
      </c>
      <c r="O20" s="2">
        <v>863639191</v>
      </c>
      <c r="P20" s="33"/>
      <c r="Q20" s="56"/>
      <c r="R20" s="34">
        <v>893832992</v>
      </c>
      <c r="S20" s="2"/>
      <c r="T20" s="33"/>
      <c r="U20" s="56"/>
      <c r="V20" s="33"/>
    </row>
    <row r="21" spans="1:22" ht="27" customHeight="1">
      <c r="A21" s="133"/>
      <c r="B21" s="2" t="s">
        <v>21</v>
      </c>
      <c r="C21" s="2">
        <v>963396000</v>
      </c>
      <c r="D21" s="2"/>
      <c r="E21" s="33"/>
      <c r="F21" s="56"/>
      <c r="G21" s="34">
        <v>157909171</v>
      </c>
      <c r="H21" s="2"/>
      <c r="I21" s="33"/>
      <c r="J21" s="56"/>
      <c r="K21" s="33"/>
      <c r="M21" s="3" t="s">
        <v>35</v>
      </c>
      <c r="N21" s="3"/>
      <c r="O21" s="2"/>
      <c r="P21" s="33">
        <f>N20+O20</f>
        <v>5599744023</v>
      </c>
      <c r="Q21" s="56">
        <f>ROUND(P21/10000,0)</f>
        <v>559974</v>
      </c>
      <c r="R21" s="34"/>
      <c r="S21" s="2"/>
      <c r="T21" s="33">
        <f>R20+S20</f>
        <v>893832992</v>
      </c>
      <c r="U21" s="56">
        <f>ROUND(T21/10000,0)</f>
        <v>89383</v>
      </c>
      <c r="V21" s="35">
        <f>T21/P21</f>
        <v>0.1596203305595278</v>
      </c>
    </row>
    <row r="22" spans="1:22" ht="27" customHeight="1">
      <c r="A22" s="133"/>
      <c r="B22" s="3" t="s">
        <v>35</v>
      </c>
      <c r="C22" s="3"/>
      <c r="D22" s="2"/>
      <c r="E22" s="33">
        <f>C20+D20+C21+D21</f>
        <v>5618764000</v>
      </c>
      <c r="F22" s="56">
        <f>ROUND(E22/10000,0)</f>
        <v>561876</v>
      </c>
      <c r="G22" s="34"/>
      <c r="H22" s="2"/>
      <c r="I22" s="33">
        <f>G20+H20+G21+H21</f>
        <v>1808706975</v>
      </c>
      <c r="J22" s="56">
        <f>ROUND(I22/10000,0)</f>
        <v>180871</v>
      </c>
      <c r="K22" s="35">
        <f>I22/E22</f>
        <v>0.32190477745639434</v>
      </c>
      <c r="M22" s="2" t="s">
        <v>48</v>
      </c>
      <c r="N22" s="2">
        <v>4000</v>
      </c>
      <c r="O22" s="2"/>
      <c r="P22" s="33"/>
      <c r="Q22" s="56"/>
      <c r="R22" s="34"/>
      <c r="S22" s="2"/>
      <c r="T22" s="33"/>
      <c r="U22" s="56"/>
      <c r="V22" s="33"/>
    </row>
    <row r="23" spans="1:22" ht="27" customHeight="1">
      <c r="A23" s="133"/>
      <c r="B23" s="2" t="s">
        <v>7</v>
      </c>
      <c r="C23" s="2">
        <v>3190200000</v>
      </c>
      <c r="D23" s="2">
        <v>346700000</v>
      </c>
      <c r="E23" s="33"/>
      <c r="F23" s="56"/>
      <c r="G23" s="34"/>
      <c r="H23" s="2"/>
      <c r="I23" s="33"/>
      <c r="J23" s="56"/>
      <c r="K23" s="33"/>
      <c r="M23" s="2" t="s">
        <v>4</v>
      </c>
      <c r="N23" s="2">
        <v>2632390000</v>
      </c>
      <c r="O23" s="2"/>
      <c r="P23" s="33"/>
      <c r="Q23" s="56"/>
      <c r="R23" s="34">
        <v>1204604730</v>
      </c>
      <c r="S23" s="2"/>
      <c r="T23" s="33"/>
      <c r="U23" s="56"/>
      <c r="V23" s="33"/>
    </row>
    <row r="24" spans="1:22" ht="27" customHeight="1">
      <c r="A24" s="133"/>
      <c r="B24" s="3" t="s">
        <v>35</v>
      </c>
      <c r="C24" s="3"/>
      <c r="D24" s="2"/>
      <c r="E24" s="33">
        <f>C23+D23</f>
        <v>3536900000</v>
      </c>
      <c r="F24" s="56">
        <f>ROUND(E24/10000,0)</f>
        <v>353690</v>
      </c>
      <c r="G24" s="34"/>
      <c r="H24" s="2"/>
      <c r="I24" s="33">
        <f>G23+H23</f>
        <v>0</v>
      </c>
      <c r="J24" s="56">
        <f>ROUND(I24/10000,0)</f>
        <v>0</v>
      </c>
      <c r="K24" s="35">
        <f>I24/E24</f>
        <v>0</v>
      </c>
      <c r="M24" s="2" t="s">
        <v>49</v>
      </c>
      <c r="N24" s="2">
        <v>3601000</v>
      </c>
      <c r="O24" s="2"/>
      <c r="P24" s="33"/>
      <c r="Q24" s="56"/>
      <c r="R24" s="34"/>
      <c r="S24" s="2"/>
      <c r="T24" s="33"/>
      <c r="U24" s="56"/>
      <c r="V24" s="33"/>
    </row>
    <row r="25" spans="1:22" ht="27" customHeight="1">
      <c r="A25" s="133"/>
      <c r="B25" s="2" t="s">
        <v>50</v>
      </c>
      <c r="C25" s="2">
        <v>416000000</v>
      </c>
      <c r="D25" s="2"/>
      <c r="E25" s="33"/>
      <c r="F25" s="56"/>
      <c r="G25" s="34">
        <v>127881884</v>
      </c>
      <c r="H25" s="2"/>
      <c r="I25" s="33"/>
      <c r="J25" s="56"/>
      <c r="K25" s="33"/>
      <c r="M25" s="2" t="s">
        <v>51</v>
      </c>
      <c r="N25" s="2">
        <v>45179031</v>
      </c>
      <c r="O25" s="2"/>
      <c r="P25" s="33"/>
      <c r="Q25" s="56"/>
      <c r="R25" s="34"/>
      <c r="S25" s="2"/>
      <c r="T25" s="33"/>
      <c r="U25" s="56"/>
      <c r="V25" s="33"/>
    </row>
    <row r="26" spans="1:22" ht="27" customHeight="1">
      <c r="A26" s="133"/>
      <c r="B26" s="2" t="s">
        <v>52</v>
      </c>
      <c r="C26" s="2">
        <v>24000000</v>
      </c>
      <c r="D26" s="2"/>
      <c r="E26" s="33"/>
      <c r="F26" s="56"/>
      <c r="G26" s="34">
        <v>8229000</v>
      </c>
      <c r="H26" s="2"/>
      <c r="I26" s="33"/>
      <c r="J26" s="56"/>
      <c r="K26" s="33"/>
      <c r="M26" s="3" t="s">
        <v>35</v>
      </c>
      <c r="N26" s="3"/>
      <c r="O26" s="2"/>
      <c r="P26" s="33">
        <f>N22+O22+N23+O23+N24+O24+N25+O25</f>
        <v>2681174031</v>
      </c>
      <c r="Q26" s="56">
        <f>ROUND(P26/10000,0)</f>
        <v>268117</v>
      </c>
      <c r="R26" s="34"/>
      <c r="S26" s="2"/>
      <c r="T26" s="33">
        <f>R22+S22+R23+S23+R24+S24+R25+S25</f>
        <v>1204604730</v>
      </c>
      <c r="U26" s="56">
        <f>ROUND(T26/10000,0)</f>
        <v>120460</v>
      </c>
      <c r="V26" s="35">
        <f>T26/P26</f>
        <v>0.44928255908502795</v>
      </c>
    </row>
    <row r="27" spans="1:22" ht="27" customHeight="1">
      <c r="A27" s="133"/>
      <c r="B27" s="2" t="s">
        <v>1</v>
      </c>
      <c r="C27" s="2">
        <v>11000000</v>
      </c>
      <c r="D27" s="2"/>
      <c r="E27" s="33"/>
      <c r="F27" s="56"/>
      <c r="G27" s="34">
        <v>4131000</v>
      </c>
      <c r="H27" s="2"/>
      <c r="I27" s="33"/>
      <c r="J27" s="56"/>
      <c r="K27" s="33"/>
      <c r="M27" s="33" t="s">
        <v>13</v>
      </c>
      <c r="N27" s="33">
        <f aca="true" t="shared" si="0" ref="N27:T27">SUM(N6:N26)</f>
        <v>22275862000</v>
      </c>
      <c r="O27" s="33">
        <f t="shared" si="0"/>
        <v>2240602936</v>
      </c>
      <c r="P27" s="33">
        <f t="shared" si="0"/>
        <v>24516464936</v>
      </c>
      <c r="Q27" s="58">
        <f>SUM(Q6:Q26)</f>
        <v>2451646</v>
      </c>
      <c r="R27" s="36">
        <f t="shared" si="0"/>
        <v>7381181965</v>
      </c>
      <c r="S27" s="33">
        <f t="shared" si="0"/>
        <v>1334631152</v>
      </c>
      <c r="T27" s="33">
        <f t="shared" si="0"/>
        <v>8715813117</v>
      </c>
      <c r="U27" s="59">
        <f>SUM(U6:U26)</f>
        <v>871581</v>
      </c>
      <c r="V27" s="35">
        <f>T27/P27</f>
        <v>0.35550855882985366</v>
      </c>
    </row>
    <row r="28" spans="1:22" ht="27" customHeight="1">
      <c r="A28" s="133"/>
      <c r="B28" s="2" t="s">
        <v>2</v>
      </c>
      <c r="C28" s="2">
        <v>8500000</v>
      </c>
      <c r="D28" s="2"/>
      <c r="E28" s="33"/>
      <c r="F28" s="56"/>
      <c r="G28" s="34">
        <v>0</v>
      </c>
      <c r="H28" s="2"/>
      <c r="I28" s="33"/>
      <c r="J28" s="56"/>
      <c r="K28" s="33"/>
      <c r="M28" s="4"/>
      <c r="N28" s="4"/>
      <c r="O28" s="5"/>
      <c r="P28" s="5"/>
      <c r="Q28" s="61"/>
      <c r="R28" s="5"/>
      <c r="S28" s="5"/>
      <c r="T28" s="5"/>
      <c r="U28" s="61" t="s">
        <v>58</v>
      </c>
      <c r="V28" s="6"/>
    </row>
    <row r="29" spans="1:11" ht="27" customHeight="1">
      <c r="A29" s="133"/>
      <c r="B29" s="2" t="s">
        <v>53</v>
      </c>
      <c r="C29" s="2">
        <v>550000000</v>
      </c>
      <c r="D29" s="2"/>
      <c r="E29" s="33"/>
      <c r="F29" s="56"/>
      <c r="G29" s="34">
        <v>297191000</v>
      </c>
      <c r="H29" s="2"/>
      <c r="I29" s="33"/>
      <c r="J29" s="56"/>
      <c r="K29" s="33"/>
    </row>
    <row r="30" spans="1:11" ht="27" customHeight="1">
      <c r="A30" s="133"/>
      <c r="B30" s="2" t="s">
        <v>54</v>
      </c>
      <c r="C30" s="2">
        <v>81000000</v>
      </c>
      <c r="D30" s="2"/>
      <c r="E30" s="33"/>
      <c r="F30" s="56"/>
      <c r="G30" s="34">
        <v>35849137</v>
      </c>
      <c r="H30" s="2"/>
      <c r="I30" s="33"/>
      <c r="J30" s="56"/>
      <c r="K30" s="33"/>
    </row>
    <row r="31" spans="1:11" ht="27" customHeight="1">
      <c r="A31" s="133"/>
      <c r="B31" s="2" t="s">
        <v>26</v>
      </c>
      <c r="C31" s="2">
        <v>225000000</v>
      </c>
      <c r="D31" s="2"/>
      <c r="E31" s="33"/>
      <c r="F31" s="56"/>
      <c r="G31" s="34">
        <v>61642000</v>
      </c>
      <c r="H31" s="2"/>
      <c r="I31" s="33"/>
      <c r="J31" s="56"/>
      <c r="K31" s="33"/>
    </row>
    <row r="32" spans="1:11" ht="27" customHeight="1">
      <c r="A32" s="133"/>
      <c r="B32" s="2" t="s">
        <v>55</v>
      </c>
      <c r="C32" s="2">
        <v>109610000</v>
      </c>
      <c r="D32" s="2"/>
      <c r="E32" s="33"/>
      <c r="F32" s="56"/>
      <c r="G32" s="34">
        <v>109610000</v>
      </c>
      <c r="H32" s="2"/>
      <c r="I32" s="33"/>
      <c r="J32" s="56"/>
      <c r="K32" s="33"/>
    </row>
    <row r="33" spans="1:11" ht="27" customHeight="1">
      <c r="A33" s="133"/>
      <c r="B33" s="2" t="s">
        <v>56</v>
      </c>
      <c r="C33" s="2">
        <v>10000000</v>
      </c>
      <c r="D33" s="2"/>
      <c r="E33" s="33"/>
      <c r="F33" s="56"/>
      <c r="G33" s="34">
        <v>7075000</v>
      </c>
      <c r="H33" s="2"/>
      <c r="I33" s="33"/>
      <c r="J33" s="56"/>
      <c r="K33" s="33"/>
    </row>
    <row r="34" spans="1:11" ht="27" customHeight="1">
      <c r="A34" s="133"/>
      <c r="B34" s="3" t="s">
        <v>35</v>
      </c>
      <c r="C34" s="3"/>
      <c r="D34" s="2"/>
      <c r="E34" s="33">
        <f>C25+D25+C26+D26+C29+D29+C30+D30+C31+D31+C32+D32+C33+D33+C27+D27+C28+D28</f>
        <v>1435110000</v>
      </c>
      <c r="F34" s="56">
        <f>ROUND(E34/10000,0)</f>
        <v>143511</v>
      </c>
      <c r="G34" s="34"/>
      <c r="H34" s="2"/>
      <c r="I34" s="33">
        <f>G25+H25+G26+H26+G29+H29+G30+H30+G31+H31+G32+H32+G33+H33+G27+H27+G28+H28</f>
        <v>651609021</v>
      </c>
      <c r="J34" s="56">
        <f>ROUND(I34/10000,0)</f>
        <v>65161</v>
      </c>
      <c r="K34" s="35">
        <f>I34/E34</f>
        <v>0.4540481363797897</v>
      </c>
    </row>
    <row r="35" spans="1:11" ht="27" customHeight="1">
      <c r="A35" s="142" t="s">
        <v>13</v>
      </c>
      <c r="B35" s="142"/>
      <c r="C35" s="33">
        <f aca="true" t="shared" si="1" ref="C35:J35">SUM(C6:C34)</f>
        <v>22275862000</v>
      </c>
      <c r="D35" s="33">
        <f t="shared" si="1"/>
        <v>2240602936</v>
      </c>
      <c r="E35" s="33">
        <f t="shared" si="1"/>
        <v>24516464936</v>
      </c>
      <c r="F35" s="42">
        <f>SUM(F6:F34)</f>
        <v>2451646</v>
      </c>
      <c r="G35" s="36">
        <f t="shared" si="1"/>
        <v>9733939135</v>
      </c>
      <c r="H35" s="33">
        <f t="shared" si="1"/>
        <v>1507968936</v>
      </c>
      <c r="I35" s="33">
        <f t="shared" si="1"/>
        <v>11241908071</v>
      </c>
      <c r="J35" s="44">
        <f t="shared" si="1"/>
        <v>1124191</v>
      </c>
      <c r="K35" s="35">
        <f>I35/E35</f>
        <v>0.4585452307397047</v>
      </c>
    </row>
    <row r="36" spans="1:6" ht="27" customHeight="1">
      <c r="A36" s="20" t="s">
        <v>25</v>
      </c>
      <c r="F36" s="43"/>
    </row>
    <row r="37" spans="2:10" ht="27" customHeight="1">
      <c r="B37" s="130" t="s">
        <v>5</v>
      </c>
      <c r="C37" s="102" t="s">
        <v>30</v>
      </c>
      <c r="D37" s="143"/>
      <c r="E37" s="102" t="s">
        <v>27</v>
      </c>
      <c r="F37" s="103"/>
      <c r="G37" s="104"/>
      <c r="H37" s="102" t="s">
        <v>59</v>
      </c>
      <c r="I37" s="103"/>
      <c r="J37" s="104"/>
    </row>
    <row r="38" spans="2:10" ht="27" customHeight="1">
      <c r="B38" s="131"/>
      <c r="C38" s="144"/>
      <c r="D38" s="145"/>
      <c r="E38" s="105"/>
      <c r="F38" s="106"/>
      <c r="G38" s="107"/>
      <c r="H38" s="105"/>
      <c r="I38" s="106"/>
      <c r="J38" s="107"/>
    </row>
    <row r="39" spans="2:10" ht="27" customHeight="1">
      <c r="B39" s="132"/>
      <c r="C39" s="16" t="s">
        <v>32</v>
      </c>
      <c r="D39" s="17" t="s">
        <v>33</v>
      </c>
      <c r="E39" s="16" t="s">
        <v>32</v>
      </c>
      <c r="F39" s="18" t="s">
        <v>33</v>
      </c>
      <c r="G39" s="37" t="s">
        <v>12</v>
      </c>
      <c r="H39" s="13" t="s">
        <v>32</v>
      </c>
      <c r="I39" s="14" t="s">
        <v>33</v>
      </c>
      <c r="J39" s="37" t="s">
        <v>12</v>
      </c>
    </row>
    <row r="40" spans="2:10" ht="27" customHeight="1">
      <c r="B40" s="7" t="s">
        <v>8</v>
      </c>
      <c r="C40" s="15">
        <v>6776394000</v>
      </c>
      <c r="D40" s="49">
        <f aca="true" t="shared" si="2" ref="D40:D45">ROUND(C40/10000,0)</f>
        <v>677639</v>
      </c>
      <c r="E40" s="15">
        <v>2907293500</v>
      </c>
      <c r="F40" s="48">
        <f aca="true" t="shared" si="3" ref="F40:F45">ROUND(E40/10000,0)</f>
        <v>290729</v>
      </c>
      <c r="G40" s="38">
        <f aca="true" t="shared" si="4" ref="G40:G45">E40/C40</f>
        <v>0.4290325355934144</v>
      </c>
      <c r="H40" s="19">
        <v>3314224425</v>
      </c>
      <c r="I40" s="52">
        <f aca="true" t="shared" si="5" ref="I40:I45">ROUND(H40/10000,0)</f>
        <v>331422</v>
      </c>
      <c r="J40" s="39">
        <f aca="true" t="shared" si="6" ref="J40:J45">H40/C40</f>
        <v>0.4890837848271514</v>
      </c>
    </row>
    <row r="41" spans="2:10" ht="27" customHeight="1">
      <c r="B41" s="7" t="s">
        <v>9</v>
      </c>
      <c r="C41" s="11">
        <v>175417000</v>
      </c>
      <c r="D41" s="49">
        <f t="shared" si="2"/>
        <v>17542</v>
      </c>
      <c r="E41" s="11">
        <v>67092865</v>
      </c>
      <c r="F41" s="48">
        <f t="shared" si="3"/>
        <v>6709</v>
      </c>
      <c r="G41" s="38">
        <f t="shared" si="4"/>
        <v>0.38247641334648297</v>
      </c>
      <c r="H41" s="11">
        <v>59917038</v>
      </c>
      <c r="I41" s="53">
        <f t="shared" si="5"/>
        <v>5992</v>
      </c>
      <c r="J41" s="40">
        <f t="shared" si="6"/>
        <v>0.3415691637640594</v>
      </c>
    </row>
    <row r="42" spans="2:10" ht="27" customHeight="1">
      <c r="B42" s="2" t="s">
        <v>22</v>
      </c>
      <c r="C42" s="11">
        <v>54200000</v>
      </c>
      <c r="D42" s="49">
        <f t="shared" si="2"/>
        <v>5420</v>
      </c>
      <c r="E42" s="11">
        <v>42886005</v>
      </c>
      <c r="F42" s="48">
        <f t="shared" si="3"/>
        <v>4289</v>
      </c>
      <c r="G42" s="38">
        <f t="shared" si="4"/>
        <v>0.791254704797048</v>
      </c>
      <c r="H42" s="11">
        <v>2451058</v>
      </c>
      <c r="I42" s="53">
        <f t="shared" si="5"/>
        <v>245</v>
      </c>
      <c r="J42" s="40">
        <f t="shared" si="6"/>
        <v>0.04522247232472325</v>
      </c>
    </row>
    <row r="43" spans="2:10" ht="27" customHeight="1">
      <c r="B43" s="2" t="s">
        <v>29</v>
      </c>
      <c r="C43" s="11">
        <v>367678000</v>
      </c>
      <c r="D43" s="49">
        <f t="shared" si="2"/>
        <v>36768</v>
      </c>
      <c r="E43" s="11">
        <v>124115100</v>
      </c>
      <c r="F43" s="48">
        <f t="shared" si="3"/>
        <v>12412</v>
      </c>
      <c r="G43" s="38">
        <f t="shared" si="4"/>
        <v>0.3375646625579991</v>
      </c>
      <c r="H43" s="11">
        <v>75912845</v>
      </c>
      <c r="I43" s="53">
        <f t="shared" si="5"/>
        <v>7591</v>
      </c>
      <c r="J43" s="40">
        <f t="shared" si="6"/>
        <v>0.20646556225828033</v>
      </c>
    </row>
    <row r="44" spans="1:10" ht="27" customHeight="1">
      <c r="A44" s="1" t="s">
        <v>57</v>
      </c>
      <c r="B44" s="8" t="s">
        <v>0</v>
      </c>
      <c r="C44" s="11">
        <v>3306473000</v>
      </c>
      <c r="D44" s="49">
        <f t="shared" si="2"/>
        <v>330647</v>
      </c>
      <c r="E44" s="11">
        <v>1519912891</v>
      </c>
      <c r="F44" s="48">
        <f t="shared" si="3"/>
        <v>151991</v>
      </c>
      <c r="G44" s="38">
        <f t="shared" si="4"/>
        <v>0.4596779985803604</v>
      </c>
      <c r="H44" s="11">
        <v>1302318645</v>
      </c>
      <c r="I44" s="53">
        <f t="shared" si="5"/>
        <v>130232</v>
      </c>
      <c r="J44" s="40">
        <f t="shared" si="6"/>
        <v>0.39386943277625436</v>
      </c>
    </row>
    <row r="45" spans="1:10" ht="27" customHeight="1">
      <c r="A45" s="9"/>
      <c r="B45" s="10" t="s">
        <v>3</v>
      </c>
      <c r="C45" s="12">
        <v>510576000</v>
      </c>
      <c r="D45" s="50">
        <f t="shared" si="2"/>
        <v>51058</v>
      </c>
      <c r="E45" s="12">
        <v>16392384</v>
      </c>
      <c r="F45" s="48">
        <f t="shared" si="3"/>
        <v>1639</v>
      </c>
      <c r="G45" s="45">
        <f t="shared" si="4"/>
        <v>0.03210566889160477</v>
      </c>
      <c r="H45" s="12">
        <v>130889608</v>
      </c>
      <c r="I45" s="54">
        <f t="shared" si="5"/>
        <v>13089</v>
      </c>
      <c r="J45" s="41">
        <f t="shared" si="6"/>
        <v>0.256356757857792</v>
      </c>
    </row>
    <row r="46" spans="2:10" ht="27" customHeight="1">
      <c r="B46" s="2" t="s">
        <v>13</v>
      </c>
      <c r="C46" s="46">
        <f>SUM(C40:C45)</f>
        <v>11190738000</v>
      </c>
      <c r="D46" s="51">
        <f>SUM(D40:D45)</f>
        <v>1119074</v>
      </c>
      <c r="E46" s="46">
        <f>SUM(E40:E45)</f>
        <v>4677692745</v>
      </c>
      <c r="F46" s="48">
        <f>SUM(F40:F45)</f>
        <v>467769</v>
      </c>
      <c r="G46" s="47"/>
      <c r="H46" s="46">
        <f>SUM(H40:H45)</f>
        <v>4885713619</v>
      </c>
      <c r="I46" s="55">
        <f>SUM(I40:I45)</f>
        <v>488571</v>
      </c>
      <c r="J46" s="47"/>
    </row>
  </sheetData>
  <sheetProtection/>
  <mergeCells count="20">
    <mergeCell ref="A1:C1"/>
    <mergeCell ref="B37:B39"/>
    <mergeCell ref="A18:A34"/>
    <mergeCell ref="A6:A17"/>
    <mergeCell ref="C3:F3"/>
    <mergeCell ref="C5:E5"/>
    <mergeCell ref="A3:B5"/>
    <mergeCell ref="A35:B35"/>
    <mergeCell ref="E37:G38"/>
    <mergeCell ref="C37:D38"/>
    <mergeCell ref="H37:J38"/>
    <mergeCell ref="R5:T5"/>
    <mergeCell ref="V3:V5"/>
    <mergeCell ref="M3:M5"/>
    <mergeCell ref="N5:P5"/>
    <mergeCell ref="R3:U3"/>
    <mergeCell ref="N3:Q3"/>
    <mergeCell ref="G3:J3"/>
    <mergeCell ref="K3:K5"/>
    <mergeCell ref="G5:I5"/>
  </mergeCells>
  <printOptions horizontalCentered="1"/>
  <pageMargins left="0" right="0" top="0.1968503937007874" bottom="0.1968503937007874" header="0.11811023622047245" footer="0.11811023622047245"/>
  <pageSetup cellComments="asDisplayed" horizontalDpi="300" verticalDpi="3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D3" sqref="D3"/>
    </sheetView>
  </sheetViews>
  <sheetFormatPr defaultColWidth="8.875" defaultRowHeight="21.75" customHeight="1"/>
  <cols>
    <col min="1" max="1" width="15.375" style="62" customWidth="1"/>
    <col min="2" max="2" width="19.75390625" style="63" customWidth="1"/>
    <col min="3" max="3" width="19.875" style="62" customWidth="1"/>
    <col min="4" max="4" width="8.875" style="62" customWidth="1"/>
    <col min="5" max="5" width="25.625" style="62" customWidth="1"/>
    <col min="6" max="8" width="18.625" style="62" customWidth="1"/>
    <col min="9" max="9" width="18.375" style="62" bestFit="1" customWidth="1"/>
    <col min="10" max="16384" width="8.875" style="62" customWidth="1"/>
  </cols>
  <sheetData>
    <row r="1" spans="1:8" ht="21.75" customHeight="1">
      <c r="A1" s="62" t="s">
        <v>61</v>
      </c>
      <c r="H1" s="64" t="s">
        <v>62</v>
      </c>
    </row>
    <row r="2" spans="1:8" ht="21.75" customHeight="1">
      <c r="A2" s="146" t="s">
        <v>63</v>
      </c>
      <c r="B2" s="101" t="s">
        <v>64</v>
      </c>
      <c r="C2" s="101" t="s">
        <v>65</v>
      </c>
      <c r="E2" s="65" t="s">
        <v>66</v>
      </c>
      <c r="F2" s="66" t="str">
        <f>B2</f>
        <v>平成21年3月末</v>
      </c>
      <c r="G2" s="66" t="str">
        <f>C2</f>
        <v>平成21年9月末</v>
      </c>
      <c r="H2" s="67" t="s">
        <v>67</v>
      </c>
    </row>
    <row r="3" spans="1:8" ht="21.75" customHeight="1">
      <c r="A3" s="147"/>
      <c r="B3" s="68" t="s">
        <v>69</v>
      </c>
      <c r="C3" s="68" t="s">
        <v>69</v>
      </c>
      <c r="E3" s="69" t="s">
        <v>70</v>
      </c>
      <c r="F3" s="70">
        <v>4705329</v>
      </c>
      <c r="G3" s="70">
        <v>5019509</v>
      </c>
      <c r="H3" s="71">
        <v>314180</v>
      </c>
    </row>
    <row r="4" spans="1:8" ht="21.75" customHeight="1">
      <c r="A4" s="69" t="s">
        <v>71</v>
      </c>
      <c r="B4" s="72">
        <v>1781213</v>
      </c>
      <c r="C4" s="73">
        <v>1781817</v>
      </c>
      <c r="D4" s="74"/>
      <c r="E4" s="69" t="s">
        <v>72</v>
      </c>
      <c r="F4" s="70">
        <v>1043833</v>
      </c>
      <c r="G4" s="70">
        <v>1045300</v>
      </c>
      <c r="H4" s="71">
        <v>1467</v>
      </c>
    </row>
    <row r="5" spans="1:8" ht="21.75" customHeight="1">
      <c r="A5" s="69" t="s">
        <v>73</v>
      </c>
      <c r="B5" s="72">
        <v>203131</v>
      </c>
      <c r="C5" s="73">
        <v>203131</v>
      </c>
      <c r="D5" s="74"/>
      <c r="E5" s="69" t="s">
        <v>74</v>
      </c>
      <c r="F5" s="70">
        <v>578767</v>
      </c>
      <c r="G5" s="70">
        <v>581602</v>
      </c>
      <c r="H5" s="71">
        <v>2835</v>
      </c>
    </row>
    <row r="6" spans="1:8" ht="21.75" customHeight="1">
      <c r="A6" s="69" t="s">
        <v>75</v>
      </c>
      <c r="B6" s="72">
        <v>234714</v>
      </c>
      <c r="C6" s="73">
        <v>234064</v>
      </c>
      <c r="D6" s="74"/>
      <c r="E6" s="69" t="s">
        <v>76</v>
      </c>
      <c r="F6" s="70">
        <v>341686</v>
      </c>
      <c r="G6" s="70">
        <v>342196</v>
      </c>
      <c r="H6" s="71">
        <v>510</v>
      </c>
    </row>
    <row r="7" spans="1:8" ht="21.75" customHeight="1">
      <c r="A7" s="69" t="s">
        <v>77</v>
      </c>
      <c r="B7" s="70">
        <v>1045369</v>
      </c>
      <c r="C7" s="72">
        <f>ROUND(G19*0.1,0)</f>
        <v>1078845</v>
      </c>
      <c r="D7" s="75"/>
      <c r="E7" s="69" t="s">
        <v>78</v>
      </c>
      <c r="F7" s="70">
        <v>907499</v>
      </c>
      <c r="G7" s="70">
        <v>909892</v>
      </c>
      <c r="H7" s="71">
        <v>2393</v>
      </c>
    </row>
    <row r="8" spans="1:8" ht="21.75" customHeight="1">
      <c r="A8" s="69" t="s">
        <v>79</v>
      </c>
      <c r="B8" s="76">
        <v>3197.62</v>
      </c>
      <c r="C8" s="77">
        <v>3197.62</v>
      </c>
      <c r="E8" s="69" t="s">
        <v>80</v>
      </c>
      <c r="F8" s="70">
        <v>202258</v>
      </c>
      <c r="G8" s="70">
        <v>202271</v>
      </c>
      <c r="H8" s="71">
        <v>13</v>
      </c>
    </row>
    <row r="9" spans="2:8" ht="21.75" customHeight="1">
      <c r="B9" s="62"/>
      <c r="E9" s="69" t="s">
        <v>81</v>
      </c>
      <c r="F9" s="70">
        <v>159076</v>
      </c>
      <c r="G9" s="70">
        <v>159497</v>
      </c>
      <c r="H9" s="71">
        <v>421</v>
      </c>
    </row>
    <row r="10" spans="1:8" ht="21.75" customHeight="1">
      <c r="A10" s="62" t="s">
        <v>82</v>
      </c>
      <c r="B10" s="78"/>
      <c r="E10" s="69" t="s">
        <v>83</v>
      </c>
      <c r="F10" s="70">
        <v>4</v>
      </c>
      <c r="G10" s="70">
        <v>4</v>
      </c>
      <c r="H10" s="71">
        <v>0</v>
      </c>
    </row>
    <row r="11" spans="1:8" ht="21.75" customHeight="1">
      <c r="A11" s="147" t="s">
        <v>63</v>
      </c>
      <c r="B11" s="66" t="str">
        <f>B2</f>
        <v>平成21年3月末</v>
      </c>
      <c r="C11" s="66" t="str">
        <f>C2</f>
        <v>平成21年9月末</v>
      </c>
      <c r="E11" s="69" t="s">
        <v>84</v>
      </c>
      <c r="F11" s="70">
        <v>9806</v>
      </c>
      <c r="G11" s="70">
        <v>9806</v>
      </c>
      <c r="H11" s="71">
        <v>0</v>
      </c>
    </row>
    <row r="12" spans="1:8" ht="21.75" customHeight="1">
      <c r="A12" s="147"/>
      <c r="B12" s="79" t="s">
        <v>85</v>
      </c>
      <c r="C12" s="79" t="s">
        <v>85</v>
      </c>
      <c r="E12" s="69" t="s">
        <v>86</v>
      </c>
      <c r="F12" s="70">
        <v>7622</v>
      </c>
      <c r="G12" s="70">
        <v>7622</v>
      </c>
      <c r="H12" s="71">
        <v>0</v>
      </c>
    </row>
    <row r="13" spans="1:8" ht="21.75" customHeight="1">
      <c r="A13" s="69" t="s">
        <v>87</v>
      </c>
      <c r="B13" s="70">
        <v>104765</v>
      </c>
      <c r="C13" s="73">
        <v>105111</v>
      </c>
      <c r="E13" s="69" t="s">
        <v>88</v>
      </c>
      <c r="F13" s="70">
        <v>333528</v>
      </c>
      <c r="G13" s="70">
        <v>333528</v>
      </c>
      <c r="H13" s="71">
        <v>0</v>
      </c>
    </row>
    <row r="14" spans="1:8" ht="21.75" customHeight="1">
      <c r="A14" s="80"/>
      <c r="B14" s="81"/>
      <c r="C14" s="81"/>
      <c r="E14" s="69" t="s">
        <v>89</v>
      </c>
      <c r="F14" s="70">
        <v>20143</v>
      </c>
      <c r="G14" s="70">
        <v>20223</v>
      </c>
      <c r="H14" s="71">
        <v>80</v>
      </c>
    </row>
    <row r="15" spans="1:9" ht="21.75" customHeight="1">
      <c r="A15" s="62" t="s">
        <v>90</v>
      </c>
      <c r="B15" s="78"/>
      <c r="E15" s="69" t="s">
        <v>91</v>
      </c>
      <c r="F15" s="70">
        <v>92519</v>
      </c>
      <c r="G15" s="70">
        <v>92520</v>
      </c>
      <c r="H15" s="71">
        <v>1</v>
      </c>
      <c r="I15" s="82"/>
    </row>
    <row r="16" spans="1:9" ht="21.75" customHeight="1">
      <c r="A16" s="147" t="s">
        <v>63</v>
      </c>
      <c r="B16" s="66" t="str">
        <f>B2</f>
        <v>平成21年3月末</v>
      </c>
      <c r="C16" s="66" t="str">
        <f>C2</f>
        <v>平成21年9月末</v>
      </c>
      <c r="E16" s="99" t="s">
        <v>92</v>
      </c>
      <c r="F16" s="72">
        <v>10031</v>
      </c>
      <c r="G16" s="72">
        <v>10032</v>
      </c>
      <c r="H16" s="100">
        <v>1</v>
      </c>
      <c r="I16" s="78"/>
    </row>
    <row r="17" spans="1:8" ht="21.75" customHeight="1">
      <c r="A17" s="147"/>
      <c r="B17" s="79" t="s">
        <v>85</v>
      </c>
      <c r="C17" s="79" t="s">
        <v>85</v>
      </c>
      <c r="E17" s="69" t="s">
        <v>93</v>
      </c>
      <c r="F17" s="70">
        <v>2041292</v>
      </c>
      <c r="G17" s="70">
        <v>2054151</v>
      </c>
      <c r="H17" s="71">
        <v>12859</v>
      </c>
    </row>
    <row r="18" spans="1:8" ht="21.75" customHeight="1">
      <c r="A18" s="69" t="s">
        <v>87</v>
      </c>
      <c r="B18" s="70">
        <v>2758</v>
      </c>
      <c r="C18" s="73">
        <v>2765</v>
      </c>
      <c r="E18" s="69" t="s">
        <v>94</v>
      </c>
      <c r="F18" s="83">
        <v>300</v>
      </c>
      <c r="G18" s="70">
        <v>300</v>
      </c>
      <c r="H18" s="71">
        <v>0</v>
      </c>
    </row>
    <row r="19" spans="1:8" ht="32.25" customHeight="1">
      <c r="A19" s="80"/>
      <c r="B19" s="81"/>
      <c r="C19" s="84"/>
      <c r="E19" s="85" t="s">
        <v>68</v>
      </c>
      <c r="F19" s="70">
        <v>11635062</v>
      </c>
      <c r="G19" s="72">
        <v>10788453</v>
      </c>
      <c r="H19" s="86">
        <v>334760</v>
      </c>
    </row>
    <row r="20" spans="1:2" ht="21.75" customHeight="1">
      <c r="A20" s="87" t="s">
        <v>95</v>
      </c>
      <c r="B20" s="78"/>
    </row>
    <row r="21" spans="1:3" ht="21.75" customHeight="1">
      <c r="A21" s="148" t="s">
        <v>63</v>
      </c>
      <c r="B21" s="66" t="str">
        <f>B2</f>
        <v>平成21年3月末</v>
      </c>
      <c r="C21" s="66" t="str">
        <f>C2</f>
        <v>平成21年9月末</v>
      </c>
    </row>
    <row r="22" spans="1:3" ht="21.75" customHeight="1">
      <c r="A22" s="149"/>
      <c r="B22" s="88" t="s">
        <v>33</v>
      </c>
      <c r="C22" s="88" t="s">
        <v>33</v>
      </c>
    </row>
    <row r="23" spans="1:3" ht="21.75" customHeight="1">
      <c r="A23" s="89" t="s">
        <v>96</v>
      </c>
      <c r="B23" s="90">
        <v>2720</v>
      </c>
      <c r="C23" s="97">
        <v>2721</v>
      </c>
    </row>
    <row r="24" spans="1:3" ht="21.75" customHeight="1">
      <c r="A24" s="69" t="s">
        <v>70</v>
      </c>
      <c r="B24" s="91">
        <v>21248</v>
      </c>
      <c r="C24" s="98">
        <v>21249</v>
      </c>
    </row>
    <row r="25" spans="1:3" ht="21.75" customHeight="1">
      <c r="A25" s="85" t="s">
        <v>68</v>
      </c>
      <c r="B25" s="91">
        <f>SUM(B23:B24)</f>
        <v>23968</v>
      </c>
      <c r="C25" s="91">
        <f>SUM(C23:C24)</f>
        <v>23970</v>
      </c>
    </row>
    <row r="26" ht="21.75" customHeight="1">
      <c r="B26" s="62"/>
    </row>
    <row r="27" spans="1:3" s="80" customFormat="1" ht="21.75" customHeight="1">
      <c r="A27" s="92"/>
      <c r="B27" s="92"/>
      <c r="C27" s="92"/>
    </row>
    <row r="28" spans="1:5" s="80" customFormat="1" ht="21.75" customHeight="1">
      <c r="A28" s="150"/>
      <c r="B28" s="93"/>
      <c r="C28" s="93"/>
      <c r="E28" s="94"/>
    </row>
    <row r="29" spans="1:3" s="80" customFormat="1" ht="21.75" customHeight="1">
      <c r="A29" s="150"/>
      <c r="B29" s="95"/>
      <c r="C29" s="95"/>
    </row>
    <row r="30" spans="1:3" s="80" customFormat="1" ht="21.75" customHeight="1">
      <c r="A30" s="92"/>
      <c r="B30" s="96"/>
      <c r="C30" s="96"/>
    </row>
  </sheetData>
  <sheetProtection/>
  <mergeCells count="5">
    <mergeCell ref="A2:A3"/>
    <mergeCell ref="A11:A12"/>
    <mergeCell ref="A16:A17"/>
    <mergeCell ref="A21:A22"/>
    <mergeCell ref="A28:A29"/>
  </mergeCells>
  <printOptions horizontalCentered="1"/>
  <pageMargins left="0.5905511811023623" right="0.3937007874015748" top="0.984251968503937" bottom="0.984251968503937" header="0.5118110236220472" footer="0.5118110236220472"/>
  <pageSetup cellComments="asDisplayed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矢田部和功</dc:creator>
  <cp:keywords/>
  <dc:description/>
  <cp:lastModifiedBy>sammu</cp:lastModifiedBy>
  <cp:lastPrinted>2009-10-26T09:36:15Z</cp:lastPrinted>
  <dcterms:created xsi:type="dcterms:W3CDTF">1999-09-21T04:08:59Z</dcterms:created>
  <dcterms:modified xsi:type="dcterms:W3CDTF">2009-10-26T09:37:50Z</dcterms:modified>
  <cp:category/>
  <cp:version/>
  <cp:contentType/>
  <cp:contentStatus/>
</cp:coreProperties>
</file>