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015" tabRatio="758" activeTab="0"/>
  </bookViews>
  <sheets>
    <sheet name="会計別予算規模" sheetId="1" r:id="rId1"/>
    <sheet name="一般会計（歳入）" sheetId="2" r:id="rId2"/>
    <sheet name="市税の内訳" sheetId="3" r:id="rId3"/>
    <sheet name="一般会計（歳出）目的別" sheetId="4" r:id="rId4"/>
    <sheet name="一般会計（歳出）性質別" sheetId="5" r:id="rId5"/>
    <sheet name="一部事務組合負担金" sheetId="6" r:id="rId6"/>
    <sheet name="基金" sheetId="7" r:id="rId7"/>
    <sheet name="地方債" sheetId="8" r:id="rId8"/>
    <sheet name="特別会計（国保事業勘定）" sheetId="9" r:id="rId9"/>
    <sheet name="特別会計（国保施設勘定、老人保健）" sheetId="10" r:id="rId10"/>
    <sheet name="特別会計（後期高齢）" sheetId="11" r:id="rId11"/>
    <sheet name="特別会計（介護保険）" sheetId="12" r:id="rId12"/>
    <sheet name="特別会計（農業集落排水）" sheetId="13" r:id="rId13"/>
  </sheets>
  <definedNames>
    <definedName name="_xlnm.Print_Area" localSheetId="3">'一般会計（歳出）目的別'!$A$1:$G$18</definedName>
    <definedName name="_xlnm.Print_Area" localSheetId="1">'一般会計（歳入）'!$A$1:$G$26</definedName>
    <definedName name="_xlnm.Print_Area" localSheetId="6">'基金'!$A$1:$I$27</definedName>
    <definedName name="_xlnm.Print_Area" localSheetId="7">'地方債'!$A$1:$G$28</definedName>
  </definedNames>
  <calcPr fullCalcOnLoad="1"/>
</workbook>
</file>

<file path=xl/comments3.xml><?xml version="1.0" encoding="utf-8"?>
<comments xmlns="http://schemas.openxmlformats.org/spreadsheetml/2006/main">
  <authors>
    <author>sammu</author>
  </authors>
  <commentList>
    <comment ref="E18" authorId="0">
      <text>
        <r>
          <rPr>
            <sz val="9"/>
            <rFont val="ＭＳ Ｐゴシック"/>
            <family val="3"/>
          </rPr>
          <t xml:space="preserve">【注意】計算式なし
合計100％とにするため手入力により調整
</t>
        </r>
      </text>
    </comment>
    <comment ref="G18" authorId="0">
      <text>
        <r>
          <rPr>
            <sz val="9"/>
            <rFont val="ＭＳ Ｐゴシック"/>
            <family val="3"/>
          </rPr>
          <t xml:space="preserve">【注意】計算式なし
合計100％とにするため手入力により調整
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D5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3月補正後の数値を入力のこと。
</t>
        </r>
      </text>
    </comment>
    <comment ref="E5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平成18年度決算剰余金600,000千円、利子積立金18,598千円。
</t>
        </r>
      </text>
    </comment>
  </commentList>
</comments>
</file>

<file path=xl/sharedStrings.xml><?xml version="1.0" encoding="utf-8"?>
<sst xmlns="http://schemas.openxmlformats.org/spreadsheetml/2006/main" count="516" uniqueCount="276">
  <si>
    <t>増減額</t>
  </si>
  <si>
    <t>増減率</t>
  </si>
  <si>
    <t>国民健康保険（事業勘定）</t>
  </si>
  <si>
    <t>国民健康保険（施設勘定）</t>
  </si>
  <si>
    <t>老人保健</t>
  </si>
  <si>
    <t>介護保険</t>
  </si>
  <si>
    <t>農業集落排水事業</t>
  </si>
  <si>
    <t>水道事業</t>
  </si>
  <si>
    <t>松尾自動車教習所事業</t>
  </si>
  <si>
    <t>一　般　会　計</t>
  </si>
  <si>
    <t>区　　　　　　分</t>
  </si>
  <si>
    <t>（単位：千円，％）</t>
  </si>
  <si>
    <t>企業会計</t>
  </si>
  <si>
    <t>特 別 会 計</t>
  </si>
  <si>
    <t>合　　　　　　　　　　計</t>
  </si>
  <si>
    <t>比　　　較</t>
  </si>
  <si>
    <t>会　計　別　予　算　規　模　の　比　較</t>
  </si>
  <si>
    <t>平 成 ２ ０ 年 度
当 初 予 算 額</t>
  </si>
  <si>
    <t>後期高齢者医療</t>
  </si>
  <si>
    <t>皆増</t>
  </si>
  <si>
    <t>　　　　　　　　　　　　　　　　－</t>
  </si>
  <si>
    <t>平 成 １ ９ 年 度
当 初 予 算 額</t>
  </si>
  <si>
    <t>小　         　計</t>
  </si>
  <si>
    <t>歳　　入　　の　　内　　訳　　（一般会計）</t>
  </si>
  <si>
    <t>（単位：千円、％）</t>
  </si>
  <si>
    <t>区　　分</t>
  </si>
  <si>
    <t>平成２０年度</t>
  </si>
  <si>
    <t>平成１９年度</t>
  </si>
  <si>
    <t>比　　較</t>
  </si>
  <si>
    <t>当初予算額</t>
  </si>
  <si>
    <t>構成比</t>
  </si>
  <si>
    <t>増減額</t>
  </si>
  <si>
    <t>市税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</si>
  <si>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</si>
  <si>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</si>
  <si>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</si>
  <si>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</si>
  <si>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</si>
  <si>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</si>
  <si>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</si>
  <si>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</si>
  <si>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</si>
  <si>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</si>
  <si>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</si>
  <si>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</si>
  <si>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</si>
  <si>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</si>
  <si>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</si>
  <si>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</si>
  <si>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</si>
  <si>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</si>
  <si>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</si>
  <si>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</si>
  <si>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歳入合計</t>
  </si>
  <si>
    <t>市　税　の　内　訳</t>
  </si>
  <si>
    <t>区　　　分</t>
  </si>
  <si>
    <t>　市　　　民　　　税</t>
  </si>
  <si>
    <t>個　　人</t>
  </si>
  <si>
    <t>現年課税分</t>
  </si>
  <si>
    <t>滞納繰越分</t>
  </si>
  <si>
    <t>法　　人</t>
  </si>
  <si>
    <t>　固　定　資　産　税</t>
  </si>
  <si>
    <t>純固定資産税</t>
  </si>
  <si>
    <t>交付金及び納付金</t>
  </si>
  <si>
    <t>　軽　自　動　車　税</t>
  </si>
  <si>
    <t>　市　た　ば　こ　税</t>
  </si>
  <si>
    <t>　鉱　　　産　　　税</t>
  </si>
  <si>
    <t xml:space="preserve">  入       湯       税</t>
  </si>
  <si>
    <t xml:space="preserve">  合                 計</t>
  </si>
  <si>
    <t>目　　的　　別　　歳　　出　　の　　内　　訳　　（一般会計）</t>
  </si>
  <si>
    <t>議会費</t>
  </si>
  <si>
    <t>総務費</t>
  </si>
  <si>
    <t>民生費</t>
  </si>
  <si>
    <t>衛生費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</si>
  <si>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</si>
  <si>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</si>
  <si>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</si>
  <si>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</si>
  <si>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</si>
  <si>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</si>
  <si>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</si>
  <si>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</si>
  <si>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予備費</t>
  </si>
  <si>
    <t>歳出合計</t>
  </si>
  <si>
    <t>一　部　事　務　組　合　負　担　金　一　覧　表</t>
  </si>
  <si>
    <t>組　合　名</t>
  </si>
  <si>
    <t>平成２０年度
当初予算額</t>
  </si>
  <si>
    <t>平成１９年度
当初予算額</t>
  </si>
  <si>
    <t>比　較</t>
  </si>
  <si>
    <t>組合立国保成東病院</t>
  </si>
  <si>
    <t>山武郡市広域行政組合</t>
  </si>
  <si>
    <t>山武郡市広域水道企業団</t>
  </si>
  <si>
    <t>九十九里地域水道企業団</t>
  </si>
  <si>
    <t>東金市外三市町清掃組合</t>
  </si>
  <si>
    <t>山武郡市環境衛生組合</t>
  </si>
  <si>
    <t>予　算　総　計</t>
  </si>
  <si>
    <t>※　山武郡市広域行政組合負担金については、介護保険特別会計予算計上分を含む。</t>
  </si>
  <si>
    <t>性　　質　　別　　歳　　出　　の　　内　　訳　　（一般会計）</t>
  </si>
  <si>
    <t>当初予算額</t>
  </si>
  <si>
    <t>１．人　　件　　費</t>
  </si>
  <si>
    <t>２．扶　　助　　費</t>
  </si>
  <si>
    <t>３．公　　債　　費</t>
  </si>
  <si>
    <t>義務的経費　小計（１＋２＋３）</t>
  </si>
  <si>
    <t>４．物　　件　　費</t>
  </si>
  <si>
    <t>５．維 持 補 修 費</t>
  </si>
  <si>
    <t>６．補 助 費 等</t>
  </si>
  <si>
    <t>経常的経費
　小計（１＋２＋３＋４＋５＋６）</t>
  </si>
  <si>
    <t>７．積　　立　　金</t>
  </si>
  <si>
    <t>８．投資及び出資金</t>
  </si>
  <si>
    <t>９．貸　　付　　金</t>
  </si>
  <si>
    <t>９．繰　　出　　金</t>
  </si>
  <si>
    <t>１０．普通建設事業費</t>
  </si>
  <si>
    <t>内　訳</t>
  </si>
  <si>
    <t>補　助　事　業</t>
  </si>
  <si>
    <t>単　独　事　業</t>
  </si>
  <si>
    <t>１１．災害復旧事業費</t>
  </si>
  <si>
    <t>投資的経費　小計（10＋11）</t>
  </si>
  <si>
    <t>１２．予　　備　　費</t>
  </si>
  <si>
    <t>歳　　出　　合　　計</t>
  </si>
  <si>
    <t>基　　金　　の　　状　　況</t>
  </si>
  <si>
    <t>(単位：千円）</t>
  </si>
  <si>
    <t>基　金　名</t>
  </si>
  <si>
    <t>平成１8年度末現在高</t>
  </si>
  <si>
    <t>平成19年度中増減</t>
  </si>
  <si>
    <t>平成19年度末見込高</t>
  </si>
  <si>
    <t>平成20年度中増減（予算額）</t>
  </si>
  <si>
    <t>平成20年度末見込高</t>
  </si>
  <si>
    <t>取崩額</t>
  </si>
  <si>
    <t>積立額</t>
  </si>
  <si>
    <t>財政調整基金</t>
  </si>
  <si>
    <t>減債基金</t>
  </si>
  <si>
    <t>ふるさと創生基金</t>
  </si>
  <si>
    <t>教育施設等整備基金</t>
  </si>
  <si>
    <t>福祉基金</t>
  </si>
  <si>
    <t>公共下水道等整備基金</t>
  </si>
  <si>
    <t>公共施設等整備基金</t>
  </si>
  <si>
    <t>災害救助基金</t>
  </si>
  <si>
    <t>庁舎建設基金</t>
  </si>
  <si>
    <t>松尾台工業団地公共施設
整備基金</t>
  </si>
  <si>
    <t>松尾台工業団地汚水処理
施設整備基金</t>
  </si>
  <si>
    <t>育英事業基金</t>
  </si>
  <si>
    <t>地域振興基金</t>
  </si>
  <si>
    <t>土地開発基金</t>
  </si>
  <si>
    <t>現　金</t>
  </si>
  <si>
    <t>土　地</t>
  </si>
  <si>
    <t>小　　　計</t>
  </si>
  <si>
    <t>国民健康保険財政調整基金</t>
  </si>
  <si>
    <t>国民健康保険高額療養費資金
及び出産費資金貸付基金</t>
  </si>
  <si>
    <t>国保日向診療所財政調整基金</t>
  </si>
  <si>
    <t>介護給付費準備基金</t>
  </si>
  <si>
    <t>農業集落排水事業受益者
分担金基金</t>
  </si>
  <si>
    <t>合　　　　　計</t>
  </si>
  <si>
    <t>※財政調整基金の平成19年度中積立額については、平成18年度決算剰余金積立600,000千円を含んでいます。</t>
  </si>
  <si>
    <t>3,197.62㎡</t>
  </si>
  <si>
    <t>特別会計の内容</t>
  </si>
  <si>
    <t>①国民健康保険特別会計（事業勘定）</t>
  </si>
  <si>
    <t>《　歳　入　》</t>
  </si>
  <si>
    <t>1.国民健康保険税</t>
  </si>
  <si>
    <t>2.国民健康保険料</t>
  </si>
  <si>
    <t>3.国庫支出金</t>
  </si>
  <si>
    <t>4.療養給付費等交付金</t>
  </si>
  <si>
    <t>-</t>
  </si>
  <si>
    <t>7.共同事業交付金</t>
  </si>
  <si>
    <t>歳　入　合　計</t>
  </si>
  <si>
    <t>《　歳　出　》</t>
  </si>
  <si>
    <t>1.総務費</t>
  </si>
  <si>
    <t>2.保険給付費</t>
  </si>
  <si>
    <t>5.老人保健拠出金</t>
  </si>
  <si>
    <t>6.介護納付金</t>
  </si>
  <si>
    <t>7.共同事業拠出金</t>
  </si>
  <si>
    <t>8.保健事業費</t>
  </si>
  <si>
    <t>9.基金積立金</t>
  </si>
  <si>
    <t>10.諸支出金</t>
  </si>
  <si>
    <t>11.予備費</t>
  </si>
  <si>
    <t>歳　出　合　計</t>
  </si>
  <si>
    <t>②国民健康保険特別会計（施設勘定）</t>
  </si>
  <si>
    <t>1.診療収入</t>
  </si>
  <si>
    <t>2.使用料及び手数料</t>
  </si>
  <si>
    <t>3.繰入金</t>
  </si>
  <si>
    <t>4.繰越金</t>
  </si>
  <si>
    <t>5.財産収入</t>
  </si>
  <si>
    <t>6.諸収入</t>
  </si>
  <si>
    <t>2.医業費</t>
  </si>
  <si>
    <t>3.施設整備費</t>
  </si>
  <si>
    <t>4.予備費</t>
  </si>
  <si>
    <t>③老人保健特別会計</t>
  </si>
  <si>
    <t>1.支払基金交付金</t>
  </si>
  <si>
    <t>2.国庫支出金</t>
  </si>
  <si>
    <t>3.県支出金</t>
  </si>
  <si>
    <t>4.繰入金</t>
  </si>
  <si>
    <t>5.繰越金</t>
  </si>
  <si>
    <t>6.諸収入</t>
  </si>
  <si>
    <t>2.医療諸費</t>
  </si>
  <si>
    <t>3.諸支出金</t>
  </si>
  <si>
    <t>④後期高齢者医療特別会計</t>
  </si>
  <si>
    <t>1.後期高齢者医療保険
  料</t>
  </si>
  <si>
    <t>2.繰入金</t>
  </si>
  <si>
    <t>3.諸収入</t>
  </si>
  <si>
    <t>2.後期高齢者医療広域
  連合納付金</t>
  </si>
  <si>
    <t>3.予備費</t>
  </si>
  <si>
    <t>⑤介護保険特別会計</t>
  </si>
  <si>
    <t>1.介護保険料</t>
  </si>
  <si>
    <t>3.支払基金交付金</t>
  </si>
  <si>
    <t>4.県支出金</t>
  </si>
  <si>
    <t>6.繰入金</t>
  </si>
  <si>
    <t>7.繰越金</t>
  </si>
  <si>
    <t>8.諸収入</t>
  </si>
  <si>
    <t>×貸付金</t>
  </si>
  <si>
    <t>皆減</t>
  </si>
  <si>
    <t>※「×貸付金」は、廃款。</t>
  </si>
  <si>
    <t>3.財政安定化基金拠出金</t>
  </si>
  <si>
    <t>4．地域支援事業費</t>
  </si>
  <si>
    <t>5.基金積立金</t>
  </si>
  <si>
    <t>6.諸支出金</t>
  </si>
  <si>
    <t>7.予備費</t>
  </si>
  <si>
    <t>⑥農業集落排水事業特別会計</t>
  </si>
  <si>
    <t>1.分担金及び負担金</t>
  </si>
  <si>
    <t>3.国庫支出金</t>
  </si>
  <si>
    <t>5.繰入金</t>
  </si>
  <si>
    <t>6.繰越金</t>
  </si>
  <si>
    <t>7.諸収入</t>
  </si>
  <si>
    <t>8.市債</t>
  </si>
  <si>
    <t>×財産収入</t>
  </si>
  <si>
    <t>※「×財産収入」は、廃款。</t>
  </si>
  <si>
    <t>2.事業費</t>
  </si>
  <si>
    <t>3.公債費</t>
  </si>
  <si>
    <t>5.前期高齢者交付金</t>
  </si>
  <si>
    <t>-</t>
  </si>
  <si>
    <t>6.県支出金</t>
  </si>
  <si>
    <t>8.財産収入</t>
  </si>
  <si>
    <t>9.繰入金</t>
  </si>
  <si>
    <t>10.繰越金</t>
  </si>
  <si>
    <t>11.諸収入</t>
  </si>
  <si>
    <t>3.後期高齢者支援金等</t>
  </si>
  <si>
    <t>-</t>
  </si>
  <si>
    <t>4.前期高齢者納付金等</t>
  </si>
  <si>
    <t>-</t>
  </si>
  <si>
    <t>-</t>
  </si>
  <si>
    <t>-</t>
  </si>
  <si>
    <t>-</t>
  </si>
  <si>
    <t>区分</t>
  </si>
  <si>
    <t>現在高</t>
  </si>
  <si>
    <t>在高見込額</t>
  </si>
  <si>
    <t>現在高見込額</t>
  </si>
  <si>
    <t>起債見込額</t>
  </si>
  <si>
    <t>金償還見込額</t>
  </si>
  <si>
    <t>１．普通債</t>
  </si>
  <si>
    <t>(1)</t>
  </si>
  <si>
    <t xml:space="preserve">  総       務</t>
  </si>
  <si>
    <t xml:space="preserve">  民　   　生</t>
  </si>
  <si>
    <t xml:space="preserve">  衛       生</t>
  </si>
  <si>
    <t xml:space="preserve">  農 林 水 産</t>
  </si>
  <si>
    <t>　商       工</t>
  </si>
  <si>
    <t xml:space="preserve">  土       木</t>
  </si>
  <si>
    <t xml:space="preserve">  消       防</t>
  </si>
  <si>
    <t xml:space="preserve">  教       育</t>
  </si>
  <si>
    <t>２．災害復旧債</t>
  </si>
  <si>
    <t>(1)</t>
  </si>
  <si>
    <t>３．その他</t>
  </si>
  <si>
    <t>減税補てん債</t>
  </si>
  <si>
    <t>(2)</t>
  </si>
  <si>
    <t>臨時税収補てん債</t>
  </si>
  <si>
    <t>(3)</t>
  </si>
  <si>
    <t>臨時財政対策債</t>
  </si>
  <si>
    <t>(4)</t>
  </si>
  <si>
    <t>合併特例事業債</t>
  </si>
  <si>
    <t>計</t>
  </si>
  <si>
    <t>(1)</t>
  </si>
  <si>
    <t>（単位：千円）</t>
  </si>
  <si>
    <t>平成１８年度末</t>
  </si>
  <si>
    <t>平成１９年度末現</t>
  </si>
  <si>
    <t>平成２０年度中増減見込</t>
  </si>
  <si>
    <t>平成２０年度中</t>
  </si>
  <si>
    <t>平成２０年度中元</t>
  </si>
  <si>
    <t>平成２０年度末</t>
  </si>
  <si>
    <t>地方債の状況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</si>
</sst>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;&quot;▲ &quot;#,##0"/>
    <numFmt numFmtId="179" formatCode="#,##0.0;&quot;▲ &quot;#,##0.0"/>
    <numFmt numFmtId="180" formatCode="0;&quot;△ &quot;0"/>
    <numFmt numFmtId="181" formatCode="0.0;&quot;△ &quot;0.0"/>
    <numFmt numFmtId="182" formatCode="0.0_ "/>
    <numFmt numFmtId="183" formatCode="#,##0.0_ ;[Red]\-#,##0.0\ "/>
    <numFmt numFmtId="184" formatCode="0.0%"/>
    <numFmt numFmtId="185" formatCode="#,##0;[Red]&quot;△&quot;#,##0"/>
    <numFmt numFmtId="186" formatCode="#,##0.0_ ;[Red]&quot;△&quot;#,##0.0\ "/>
    <numFmt numFmtId="187" formatCode="0.0;&quot;▲ &quot;0.0"/>
    <numFmt numFmtId="188" formatCode="0;&quot;▲ &quot;0"/>
    <numFmt numFmtId="189" formatCode="0.000_ "/>
    <numFmt numFmtId="190" formatCode="0.0;[Red]0.0"/>
    <numFmt numFmtId="191" formatCode="0;[Red]0"/>
    <numFmt numFmtId="192" formatCode="0.00_ "/>
    <numFmt numFmtId="193" formatCode="0.0_);[Red]\(0.0\)"/>
    <numFmt numFmtId="194" formatCode="#,##0.0;[Red]\-#,##0.0"/>
    <numFmt numFmtId="195" formatCode="#,##0_);\(#,##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6"/>
      <name val="ＭＳ Ｐゴシック"/>
      <family val="3"/>
    </font>
    <font>
      <sz val="14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15"/>
      <name val="ＭＳ Ｐ明朝"/>
      <family val="1"/>
    </font>
    <font>
      <sz val="12"/>
      <color indexed="10"/>
      <name val="ＭＳ Ｐ明朝"/>
      <family val="1"/>
    </font>
    <font>
      <sz val="12"/>
      <color indexed="8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4"/>
      <name val="ＭＳ 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2" fillId="0" borderId="1" xfId="16" applyFont="1" applyBorder="1" applyAlignment="1">
      <alignment horizontal="right" vertical="center"/>
    </xf>
    <xf numFmtId="38" fontId="2" fillId="0" borderId="1" xfId="0" applyNumberFormat="1" applyFont="1" applyBorder="1" applyAlignment="1">
      <alignment horizontal="right" vertical="center"/>
    </xf>
    <xf numFmtId="181" fontId="2" fillId="0" borderId="1" xfId="16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center" vertical="center"/>
    </xf>
    <xf numFmtId="38" fontId="2" fillId="0" borderId="0" xfId="16" applyFont="1" applyAlignment="1">
      <alignment horizontal="center" vertical="center"/>
    </xf>
    <xf numFmtId="177" fontId="2" fillId="0" borderId="1" xfId="16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 indent="2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182" fontId="2" fillId="0" borderId="1" xfId="0" applyNumberFormat="1" applyFont="1" applyBorder="1" applyAlignment="1">
      <alignment vertical="center"/>
    </xf>
    <xf numFmtId="177" fontId="2" fillId="0" borderId="1" xfId="16" applyNumberFormat="1" applyFont="1" applyBorder="1" applyAlignment="1">
      <alignment vertical="center"/>
    </xf>
    <xf numFmtId="181" fontId="2" fillId="0" borderId="1" xfId="16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8" fontId="2" fillId="0" borderId="1" xfId="0" applyNumberFormat="1" applyFont="1" applyBorder="1" applyAlignment="1">
      <alignment vertical="center"/>
    </xf>
    <xf numFmtId="183" fontId="2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90" fontId="2" fillId="0" borderId="1" xfId="0" applyNumberFormat="1" applyFont="1" applyBorder="1" applyAlignment="1">
      <alignment vertical="center"/>
    </xf>
    <xf numFmtId="181" fontId="2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177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178" fontId="5" fillId="0" borderId="8" xfId="0" applyNumberFormat="1" applyFont="1" applyBorder="1" applyAlignment="1">
      <alignment horizontal="right" vertical="center" shrinkToFit="1"/>
    </xf>
    <xf numFmtId="178" fontId="5" fillId="0" borderId="1" xfId="0" applyNumberFormat="1" applyFont="1" applyFill="1" applyBorder="1" applyAlignment="1">
      <alignment vertical="center" shrinkToFit="1"/>
    </xf>
    <xf numFmtId="178" fontId="5" fillId="0" borderId="8" xfId="0" applyNumberFormat="1" applyFont="1" applyFill="1" applyBorder="1" applyAlignment="1">
      <alignment vertical="center" shrinkToFit="1"/>
    </xf>
    <xf numFmtId="178" fontId="5" fillId="0" borderId="1" xfId="0" applyNumberFormat="1" applyFont="1" applyBorder="1" applyAlignment="1">
      <alignment vertical="center" shrinkToFit="1"/>
    </xf>
    <xf numFmtId="0" fontId="5" fillId="0" borderId="8" xfId="0" applyFont="1" applyBorder="1" applyAlignment="1">
      <alignment horizontal="right" vertical="center" shrinkToFit="1"/>
    </xf>
    <xf numFmtId="0" fontId="5" fillId="0" borderId="8" xfId="0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 shrinkToFit="1"/>
    </xf>
    <xf numFmtId="178" fontId="5" fillId="0" borderId="8" xfId="0" applyNumberFormat="1" applyFont="1" applyFill="1" applyBorder="1" applyAlignment="1">
      <alignment horizontal="right" vertical="center" shrinkToFit="1"/>
    </xf>
    <xf numFmtId="0" fontId="5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93" fontId="2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93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193" fontId="2" fillId="0" borderId="1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indent="1"/>
    </xf>
    <xf numFmtId="38" fontId="2" fillId="0" borderId="1" xfId="16" applyFont="1" applyFill="1" applyBorder="1" applyAlignment="1">
      <alignment vertical="center"/>
    </xf>
    <xf numFmtId="193" fontId="2" fillId="0" borderId="1" xfId="0" applyNumberFormat="1" applyFont="1" applyFill="1" applyBorder="1" applyAlignment="1">
      <alignment horizontal="right" vertical="center"/>
    </xf>
    <xf numFmtId="185" fontId="12" fillId="0" borderId="1" xfId="16" applyNumberFormat="1" applyFont="1" applyFill="1" applyBorder="1" applyAlignment="1">
      <alignment vertical="center"/>
    </xf>
    <xf numFmtId="186" fontId="2" fillId="0" borderId="1" xfId="16" applyNumberFormat="1" applyFont="1" applyFill="1" applyBorder="1" applyAlignment="1">
      <alignment vertical="center"/>
    </xf>
    <xf numFmtId="177" fontId="12" fillId="0" borderId="1" xfId="16" applyNumberFormat="1" applyFont="1" applyFill="1" applyBorder="1" applyAlignment="1">
      <alignment vertical="center"/>
    </xf>
    <xf numFmtId="38" fontId="2" fillId="0" borderId="1" xfId="16" applyFont="1" applyFill="1" applyBorder="1" applyAlignment="1">
      <alignment horizontal="right" vertical="center"/>
    </xf>
    <xf numFmtId="177" fontId="13" fillId="0" borderId="1" xfId="16" applyNumberFormat="1" applyFont="1" applyFill="1" applyBorder="1" applyAlignment="1">
      <alignment vertical="center"/>
    </xf>
    <xf numFmtId="186" fontId="2" fillId="0" borderId="1" xfId="16" applyNumberFormat="1" applyFont="1" applyFill="1" applyBorder="1" applyAlignment="1">
      <alignment horizontal="right" vertical="center"/>
    </xf>
    <xf numFmtId="185" fontId="2" fillId="0" borderId="1" xfId="16" applyNumberFormat="1" applyFont="1" applyFill="1" applyBorder="1" applyAlignment="1">
      <alignment vertical="center"/>
    </xf>
    <xf numFmtId="193" fontId="2" fillId="0" borderId="1" xfId="0" applyNumberFormat="1" applyFont="1" applyFill="1" applyBorder="1" applyAlignment="1">
      <alignment vertical="center"/>
    </xf>
    <xf numFmtId="38" fontId="2" fillId="0" borderId="1" xfId="0" applyNumberFormat="1" applyFont="1" applyFill="1" applyBorder="1" applyAlignment="1">
      <alignment vertical="center"/>
    </xf>
    <xf numFmtId="194" fontId="2" fillId="0" borderId="1" xfId="0" applyNumberFormat="1" applyFont="1" applyFill="1" applyBorder="1" applyAlignment="1">
      <alignment vertical="center"/>
    </xf>
    <xf numFmtId="177" fontId="2" fillId="0" borderId="1" xfId="16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86" fontId="2" fillId="0" borderId="1" xfId="16" applyNumberFormat="1" applyFont="1" applyBorder="1" applyAlignment="1">
      <alignment vertical="center"/>
    </xf>
    <xf numFmtId="185" fontId="2" fillId="0" borderId="1" xfId="16" applyNumberFormat="1" applyFont="1" applyBorder="1" applyAlignment="1">
      <alignment vertical="center"/>
    </xf>
    <xf numFmtId="194" fontId="2" fillId="0" borderId="1" xfId="0" applyNumberFormat="1" applyFont="1" applyBorder="1" applyAlignment="1">
      <alignment vertical="center"/>
    </xf>
    <xf numFmtId="182" fontId="2" fillId="0" borderId="1" xfId="0" applyNumberFormat="1" applyFont="1" applyFill="1" applyBorder="1" applyAlignment="1">
      <alignment vertical="center"/>
    </xf>
    <xf numFmtId="183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 indent="1"/>
    </xf>
    <xf numFmtId="182" fontId="2" fillId="0" borderId="1" xfId="0" applyNumberFormat="1" applyFont="1" applyBorder="1" applyAlignment="1">
      <alignment horizontal="right" vertical="center"/>
    </xf>
    <xf numFmtId="186" fontId="2" fillId="0" borderId="1" xfId="16" applyNumberFormat="1" applyFont="1" applyBorder="1" applyAlignment="1">
      <alignment horizontal="center" vertical="center"/>
    </xf>
    <xf numFmtId="185" fontId="2" fillId="0" borderId="1" xfId="16" applyNumberFormat="1" applyFont="1" applyBorder="1" applyAlignment="1" applyProtection="1">
      <alignment vertical="center"/>
      <protection locked="0"/>
    </xf>
    <xf numFmtId="186" fontId="12" fillId="0" borderId="1" xfId="16" applyNumberFormat="1" applyFont="1" applyBorder="1" applyAlignment="1">
      <alignment horizontal="right" vertical="center"/>
    </xf>
    <xf numFmtId="185" fontId="2" fillId="0" borderId="7" xfId="16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indent="1"/>
    </xf>
    <xf numFmtId="0" fontId="0" fillId="0" borderId="2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8" fontId="14" fillId="0" borderId="0" xfId="16" applyFont="1" applyAlignment="1">
      <alignment/>
    </xf>
    <xf numFmtId="38" fontId="15" fillId="0" borderId="0" xfId="16" applyFont="1" applyAlignment="1">
      <alignment/>
    </xf>
    <xf numFmtId="38" fontId="14" fillId="0" borderId="0" xfId="16" applyFont="1" applyAlignment="1">
      <alignment horizontal="right"/>
    </xf>
    <xf numFmtId="38" fontId="14" fillId="0" borderId="13" xfId="16" applyFont="1" applyBorder="1" applyAlignment="1">
      <alignment horizontal="distributed" vertical="center"/>
    </xf>
    <xf numFmtId="38" fontId="14" fillId="0" borderId="7" xfId="16" applyFont="1" applyBorder="1" applyAlignment="1">
      <alignment horizontal="distributed" vertical="center"/>
    </xf>
    <xf numFmtId="38" fontId="14" fillId="0" borderId="1" xfId="16" applyFont="1" applyBorder="1" applyAlignment="1">
      <alignment/>
    </xf>
    <xf numFmtId="38" fontId="14" fillId="0" borderId="8" xfId="16" applyFont="1" applyBorder="1" applyAlignment="1">
      <alignment horizontal="right"/>
    </xf>
    <xf numFmtId="38" fontId="14" fillId="0" borderId="2" xfId="16" applyFont="1" applyBorder="1" applyAlignment="1">
      <alignment/>
    </xf>
    <xf numFmtId="195" fontId="14" fillId="0" borderId="8" xfId="16" applyNumberFormat="1" applyFont="1" applyBorder="1" applyAlignment="1">
      <alignment horizontal="right"/>
    </xf>
    <xf numFmtId="38" fontId="14" fillId="0" borderId="2" xfId="16" applyFont="1" applyBorder="1" applyAlignment="1">
      <alignment horizontal="left"/>
    </xf>
    <xf numFmtId="38" fontId="14" fillId="0" borderId="2" xfId="16" applyFont="1" applyBorder="1" applyAlignment="1">
      <alignment shrinkToFit="1"/>
    </xf>
    <xf numFmtId="38" fontId="16" fillId="0" borderId="0" xfId="16" applyFont="1" applyAlignment="1">
      <alignment/>
    </xf>
    <xf numFmtId="0" fontId="2" fillId="0" borderId="11" xfId="0" applyFont="1" applyBorder="1" applyAlignment="1">
      <alignment horizontal="left" vertical="center" indent="1"/>
    </xf>
    <xf numFmtId="0" fontId="0" fillId="0" borderId="7" xfId="0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8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2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indent="1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 indent="1" shrinkToFit="1"/>
    </xf>
    <xf numFmtId="0" fontId="5" fillId="0" borderId="2" xfId="0" applyFont="1" applyFill="1" applyBorder="1" applyAlignment="1">
      <alignment horizontal="left" vertical="center" indent="1" shrinkToFit="1"/>
    </xf>
    <xf numFmtId="0" fontId="5" fillId="0" borderId="8" xfId="0" applyFont="1" applyFill="1" applyBorder="1" applyAlignment="1">
      <alignment horizontal="left" vertical="center" wrapText="1" indent="1"/>
    </xf>
    <xf numFmtId="0" fontId="5" fillId="0" borderId="2" xfId="0" applyFont="1" applyFill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indent="1"/>
    </xf>
    <xf numFmtId="0" fontId="0" fillId="0" borderId="8" xfId="0" applyFont="1" applyBorder="1" applyAlignment="1">
      <alignment horizontal="left" vertical="center" indent="1"/>
    </xf>
    <xf numFmtId="0" fontId="0" fillId="0" borderId="6" xfId="0" applyFont="1" applyBorder="1" applyAlignment="1">
      <alignment horizontal="center" vertical="center"/>
    </xf>
    <xf numFmtId="38" fontId="14" fillId="0" borderId="9" xfId="16" applyFont="1" applyBorder="1" applyAlignment="1">
      <alignment horizontal="distributed" vertical="center"/>
    </xf>
    <xf numFmtId="38" fontId="14" fillId="0" borderId="7" xfId="16" applyFont="1" applyBorder="1" applyAlignment="1">
      <alignment horizontal="distributed" vertical="center"/>
    </xf>
    <xf numFmtId="38" fontId="14" fillId="0" borderId="13" xfId="16" applyFont="1" applyBorder="1" applyAlignment="1">
      <alignment horizontal="distributed" vertical="center"/>
    </xf>
    <xf numFmtId="38" fontId="14" fillId="0" borderId="11" xfId="16" applyFont="1" applyBorder="1" applyAlignment="1">
      <alignment horizontal="distributed" vertical="center"/>
    </xf>
    <xf numFmtId="38" fontId="14" fillId="0" borderId="12" xfId="16" applyFont="1" applyBorder="1" applyAlignment="1">
      <alignment horizontal="distributed" vertical="center"/>
    </xf>
    <xf numFmtId="38" fontId="14" fillId="0" borderId="6" xfId="16" applyFont="1" applyBorder="1" applyAlignment="1">
      <alignment horizontal="distributed" vertical="center"/>
    </xf>
    <xf numFmtId="38" fontId="14" fillId="0" borderId="10" xfId="16" applyFont="1" applyBorder="1" applyAlignment="1">
      <alignment horizontal="distributed" vertical="center"/>
    </xf>
    <xf numFmtId="38" fontId="14" fillId="0" borderId="0" xfId="16" applyFont="1" applyAlignment="1">
      <alignment horizontal="distributed"/>
    </xf>
    <xf numFmtId="38" fontId="14" fillId="0" borderId="11" xfId="16" applyFont="1" applyBorder="1" applyAlignment="1">
      <alignment horizontal="distributed" vertical="distributed"/>
    </xf>
    <xf numFmtId="38" fontId="14" fillId="0" borderId="12" xfId="16" applyFont="1" applyBorder="1" applyAlignment="1">
      <alignment horizontal="distributed" vertical="distributed"/>
    </xf>
    <xf numFmtId="38" fontId="14" fillId="0" borderId="3" xfId="16" applyFont="1" applyBorder="1" applyAlignment="1">
      <alignment horizontal="distributed" vertical="distributed"/>
    </xf>
    <xf numFmtId="38" fontId="14" fillId="0" borderId="15" xfId="16" applyFont="1" applyBorder="1" applyAlignment="1">
      <alignment horizontal="distributed" vertical="distributed"/>
    </xf>
    <xf numFmtId="38" fontId="14" fillId="0" borderId="6" xfId="16" applyFont="1" applyBorder="1" applyAlignment="1">
      <alignment horizontal="distributed" vertical="distributed"/>
    </xf>
    <xf numFmtId="38" fontId="14" fillId="0" borderId="10" xfId="16" applyFont="1" applyBorder="1" applyAlignment="1">
      <alignment horizontal="distributed" vertical="distributed"/>
    </xf>
    <xf numFmtId="38" fontId="14" fillId="0" borderId="8" xfId="16" applyFont="1" applyBorder="1" applyAlignment="1">
      <alignment horizontal="left"/>
    </xf>
    <xf numFmtId="38" fontId="14" fillId="0" borderId="2" xfId="16" applyFont="1" applyBorder="1" applyAlignment="1">
      <alignment horizontal="left"/>
    </xf>
    <xf numFmtId="38" fontId="14" fillId="0" borderId="8" xfId="16" applyFont="1" applyBorder="1" applyAlignment="1">
      <alignment horizontal="center"/>
    </xf>
    <xf numFmtId="38" fontId="14" fillId="0" borderId="2" xfId="16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="75" zoomScaleNormal="75" workbookViewId="0" topLeftCell="A1">
      <selection activeCell="A1" sqref="A1:F1"/>
    </sheetView>
  </sheetViews>
  <sheetFormatPr defaultColWidth="9.00390625" defaultRowHeight="13.5"/>
  <cols>
    <col min="1" max="1" width="6.625" style="1" customWidth="1"/>
    <col min="2" max="2" width="30.625" style="1" customWidth="1"/>
    <col min="3" max="4" width="25.625" style="1" customWidth="1"/>
    <col min="5" max="5" width="22.75390625" style="7" customWidth="1"/>
    <col min="6" max="6" width="20.625" style="1" customWidth="1"/>
    <col min="7" max="16384" width="9.00390625" style="1" customWidth="1"/>
  </cols>
  <sheetData>
    <row r="1" spans="1:6" ht="52.5" customHeight="1">
      <c r="A1" s="107" t="s">
        <v>16</v>
      </c>
      <c r="B1" s="107"/>
      <c r="C1" s="107"/>
      <c r="D1" s="107"/>
      <c r="E1" s="107"/>
      <c r="F1" s="107"/>
    </row>
    <row r="2" spans="5:6" ht="30" customHeight="1">
      <c r="E2" s="112" t="s">
        <v>11</v>
      </c>
      <c r="F2" s="112"/>
    </row>
    <row r="3" spans="1:6" ht="39.75" customHeight="1">
      <c r="A3" s="113" t="s">
        <v>10</v>
      </c>
      <c r="B3" s="114"/>
      <c r="C3" s="118" t="s">
        <v>17</v>
      </c>
      <c r="D3" s="118" t="s">
        <v>21</v>
      </c>
      <c r="E3" s="110" t="s">
        <v>15</v>
      </c>
      <c r="F3" s="111"/>
    </row>
    <row r="4" spans="1:6" ht="39.75" customHeight="1">
      <c r="A4" s="115"/>
      <c r="B4" s="116"/>
      <c r="C4" s="119"/>
      <c r="D4" s="119"/>
      <c r="E4" s="6" t="s">
        <v>0</v>
      </c>
      <c r="F4" s="2" t="s">
        <v>1</v>
      </c>
    </row>
    <row r="5" spans="1:6" ht="60" customHeight="1">
      <c r="A5" s="110" t="s">
        <v>9</v>
      </c>
      <c r="B5" s="111"/>
      <c r="C5" s="3">
        <v>20922000</v>
      </c>
      <c r="D5" s="3">
        <v>20550000</v>
      </c>
      <c r="E5" s="8">
        <f aca="true" t="shared" si="0" ref="E5:E14">C5-D5</f>
        <v>372000</v>
      </c>
      <c r="F5" s="5">
        <f aca="true" t="shared" si="1" ref="F5:F14">(C5/D5-1)*100</f>
        <v>1.810218978102185</v>
      </c>
    </row>
    <row r="6" spans="1:6" ht="60" customHeight="1">
      <c r="A6" s="108" t="s">
        <v>13</v>
      </c>
      <c r="B6" s="2" t="s">
        <v>2</v>
      </c>
      <c r="C6" s="3">
        <v>6476200</v>
      </c>
      <c r="D6" s="3">
        <v>6568400</v>
      </c>
      <c r="E6" s="8">
        <f t="shared" si="0"/>
        <v>-92200</v>
      </c>
      <c r="F6" s="5">
        <f t="shared" si="1"/>
        <v>-1.4036903964435798</v>
      </c>
    </row>
    <row r="7" spans="1:6" ht="60" customHeight="1">
      <c r="A7" s="117"/>
      <c r="B7" s="2" t="s">
        <v>3</v>
      </c>
      <c r="C7" s="3">
        <v>147800</v>
      </c>
      <c r="D7" s="3">
        <v>131800</v>
      </c>
      <c r="E7" s="8">
        <f t="shared" si="0"/>
        <v>16000</v>
      </c>
      <c r="F7" s="5">
        <f t="shared" si="1"/>
        <v>12.139605462822466</v>
      </c>
    </row>
    <row r="8" spans="1:6" ht="60" customHeight="1">
      <c r="A8" s="117"/>
      <c r="B8" s="9" t="s">
        <v>4</v>
      </c>
      <c r="C8" s="3">
        <v>553700</v>
      </c>
      <c r="D8" s="3">
        <v>3796900</v>
      </c>
      <c r="E8" s="8">
        <f t="shared" si="0"/>
        <v>-3243200</v>
      </c>
      <c r="F8" s="5">
        <f t="shared" si="1"/>
        <v>-85.4170507519292</v>
      </c>
    </row>
    <row r="9" spans="1:6" ht="60" customHeight="1">
      <c r="A9" s="117"/>
      <c r="B9" s="9" t="s">
        <v>18</v>
      </c>
      <c r="C9" s="3">
        <v>429900</v>
      </c>
      <c r="D9" s="6" t="s">
        <v>20</v>
      </c>
      <c r="E9" s="8">
        <v>429900</v>
      </c>
      <c r="F9" s="5" t="s">
        <v>19</v>
      </c>
    </row>
    <row r="10" spans="1:6" ht="60" customHeight="1">
      <c r="A10" s="117"/>
      <c r="B10" s="9" t="s">
        <v>5</v>
      </c>
      <c r="C10" s="3">
        <v>3155800</v>
      </c>
      <c r="D10" s="3">
        <v>3153500</v>
      </c>
      <c r="E10" s="8">
        <f t="shared" si="0"/>
        <v>2300</v>
      </c>
      <c r="F10" s="5">
        <f t="shared" si="1"/>
        <v>0.07293483431107806</v>
      </c>
    </row>
    <row r="11" spans="1:6" ht="60" customHeight="1">
      <c r="A11" s="117"/>
      <c r="B11" s="9" t="s">
        <v>6</v>
      </c>
      <c r="C11" s="3">
        <v>1155900</v>
      </c>
      <c r="D11" s="3">
        <v>2143900</v>
      </c>
      <c r="E11" s="8">
        <f t="shared" si="0"/>
        <v>-988000</v>
      </c>
      <c r="F11" s="5">
        <f t="shared" si="1"/>
        <v>-46.08423900368487</v>
      </c>
    </row>
    <row r="12" spans="1:6" ht="60" customHeight="1">
      <c r="A12" s="109"/>
      <c r="B12" s="2" t="s">
        <v>22</v>
      </c>
      <c r="C12" s="3">
        <f>SUM(C6:C11)</f>
        <v>11919300</v>
      </c>
      <c r="D12" s="3">
        <f>SUM(D6:D11)</f>
        <v>15794500</v>
      </c>
      <c r="E12" s="8">
        <f t="shared" si="0"/>
        <v>-3875200</v>
      </c>
      <c r="F12" s="5">
        <f t="shared" si="1"/>
        <v>-24.5351229858495</v>
      </c>
    </row>
    <row r="13" spans="1:6" ht="60" customHeight="1">
      <c r="A13" s="108" t="s">
        <v>12</v>
      </c>
      <c r="B13" s="9" t="s">
        <v>7</v>
      </c>
      <c r="C13" s="3">
        <v>463544</v>
      </c>
      <c r="D13" s="3">
        <v>560699</v>
      </c>
      <c r="E13" s="8">
        <f t="shared" si="0"/>
        <v>-97155</v>
      </c>
      <c r="F13" s="5">
        <f t="shared" si="1"/>
        <v>-17.327478736363</v>
      </c>
    </row>
    <row r="14" spans="1:6" ht="60" customHeight="1">
      <c r="A14" s="109"/>
      <c r="B14" s="9" t="s">
        <v>8</v>
      </c>
      <c r="C14" s="3">
        <v>174870</v>
      </c>
      <c r="D14" s="3">
        <v>186276</v>
      </c>
      <c r="E14" s="8">
        <f t="shared" si="0"/>
        <v>-11406</v>
      </c>
      <c r="F14" s="5">
        <f t="shared" si="1"/>
        <v>-6.1231720672550445</v>
      </c>
    </row>
    <row r="15" spans="1:6" ht="60" customHeight="1">
      <c r="A15" s="110" t="s">
        <v>14</v>
      </c>
      <c r="B15" s="111"/>
      <c r="C15" s="4">
        <f>C5+C12+C13+C14</f>
        <v>33479714</v>
      </c>
      <c r="D15" s="4">
        <f>D5+D12+D13+D14</f>
        <v>37091475</v>
      </c>
      <c r="E15" s="8">
        <f>C15-D15</f>
        <v>-3611761</v>
      </c>
      <c r="F15" s="5">
        <f>(C15/D15-1)*100</f>
        <v>-9.73744236377766</v>
      </c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</sheetData>
  <mergeCells count="10">
    <mergeCell ref="A1:F1"/>
    <mergeCell ref="A13:A14"/>
    <mergeCell ref="E3:F3"/>
    <mergeCell ref="A15:B15"/>
    <mergeCell ref="E2:F2"/>
    <mergeCell ref="A3:B4"/>
    <mergeCell ref="A5:B5"/>
    <mergeCell ref="A6:A12"/>
    <mergeCell ref="C3:C4"/>
    <mergeCell ref="D3:D4"/>
  </mergeCells>
  <printOptions/>
  <pageMargins left="0.85" right="0.75" top="0.81" bottom="1" header="0.512" footer="0.51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5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25.00390625" style="11" bestFit="1" customWidth="1"/>
    <col min="2" max="2" width="15.625" style="11" customWidth="1"/>
    <col min="3" max="3" width="10.75390625" style="11" customWidth="1"/>
    <col min="4" max="4" width="15.75390625" style="11" customWidth="1"/>
    <col min="5" max="5" width="10.625" style="11" customWidth="1"/>
    <col min="6" max="6" width="12.625" style="11" customWidth="1"/>
    <col min="7" max="7" width="10.625" style="11" customWidth="1"/>
    <col min="8" max="16384" width="9.00390625" style="11" customWidth="1"/>
  </cols>
  <sheetData>
    <row r="1" ht="30" customHeight="1">
      <c r="B1" s="24" t="s">
        <v>175</v>
      </c>
    </row>
    <row r="2" spans="1:7" ht="21.75" customHeight="1">
      <c r="A2" s="73" t="s">
        <v>156</v>
      </c>
      <c r="B2" s="73"/>
      <c r="C2" s="73"/>
      <c r="D2" s="73"/>
      <c r="E2" s="73"/>
      <c r="F2" s="73"/>
      <c r="G2" s="73"/>
    </row>
    <row r="3" spans="1:7" ht="17.25" customHeight="1">
      <c r="A3" s="1"/>
      <c r="G3" s="12" t="s">
        <v>24</v>
      </c>
    </row>
    <row r="4" spans="1:7" s="1" customFormat="1" ht="30" customHeight="1">
      <c r="A4" s="120" t="s">
        <v>55</v>
      </c>
      <c r="B4" s="120" t="s">
        <v>26</v>
      </c>
      <c r="C4" s="120"/>
      <c r="D4" s="120" t="s">
        <v>27</v>
      </c>
      <c r="E4" s="120"/>
      <c r="F4" s="106" t="s">
        <v>88</v>
      </c>
      <c r="G4" s="172"/>
    </row>
    <row r="5" spans="1:7" s="1" customFormat="1" ht="30" customHeight="1">
      <c r="A5" s="121"/>
      <c r="B5" s="2" t="s">
        <v>29</v>
      </c>
      <c r="C5" s="2" t="s">
        <v>30</v>
      </c>
      <c r="D5" s="2" t="s">
        <v>29</v>
      </c>
      <c r="E5" s="2" t="s">
        <v>30</v>
      </c>
      <c r="F5" s="35" t="s">
        <v>0</v>
      </c>
      <c r="G5" s="74" t="s">
        <v>1</v>
      </c>
    </row>
    <row r="6" spans="1:7" ht="30" customHeight="1">
      <c r="A6" s="33" t="s">
        <v>176</v>
      </c>
      <c r="B6" s="16">
        <v>144586</v>
      </c>
      <c r="C6" s="17">
        <f>B6/B12*100</f>
        <v>97.8254397834912</v>
      </c>
      <c r="D6" s="16">
        <v>129228</v>
      </c>
      <c r="E6" s="17">
        <f>D6/D12*100</f>
        <v>98.0485584218513</v>
      </c>
      <c r="F6" s="16">
        <f>B6-D6</f>
        <v>15358</v>
      </c>
      <c r="G6" s="75">
        <f aca="true" t="shared" si="0" ref="G6:G12">(B6/D6-1)*100</f>
        <v>11.884421332838091</v>
      </c>
    </row>
    <row r="7" spans="1:7" ht="30" customHeight="1">
      <c r="A7" s="33" t="s">
        <v>177</v>
      </c>
      <c r="B7" s="16">
        <v>359</v>
      </c>
      <c r="C7" s="17">
        <v>0.3</v>
      </c>
      <c r="D7" s="16">
        <v>367</v>
      </c>
      <c r="E7" s="17">
        <f>D7/D12*100</f>
        <v>0.27845220030349016</v>
      </c>
      <c r="F7" s="76">
        <f aca="true" t="shared" si="1" ref="F7:F12">B7-D7</f>
        <v>-8</v>
      </c>
      <c r="G7" s="75">
        <f t="shared" si="0"/>
        <v>-2.1798365122615793</v>
      </c>
    </row>
    <row r="8" spans="1:7" ht="30" customHeight="1">
      <c r="A8" s="33" t="s">
        <v>178</v>
      </c>
      <c r="B8" s="16">
        <v>2</v>
      </c>
      <c r="C8" s="17">
        <f>B8/B12*100</f>
        <v>0.0013531799729364004</v>
      </c>
      <c r="D8" s="16">
        <v>2</v>
      </c>
      <c r="E8" s="17">
        <f>D8/D12*100</f>
        <v>0.0015174506828528073</v>
      </c>
      <c r="F8" s="76">
        <f t="shared" si="1"/>
        <v>0</v>
      </c>
      <c r="G8" s="75">
        <f t="shared" si="0"/>
        <v>0</v>
      </c>
    </row>
    <row r="9" spans="1:7" ht="30" customHeight="1">
      <c r="A9" s="33" t="s">
        <v>179</v>
      </c>
      <c r="B9" s="16">
        <v>2813</v>
      </c>
      <c r="C9" s="17">
        <f>B9/B12*100</f>
        <v>1.9032476319350473</v>
      </c>
      <c r="D9" s="16">
        <v>2094</v>
      </c>
      <c r="E9" s="17">
        <f>D9/D12*100</f>
        <v>1.5887708649468892</v>
      </c>
      <c r="F9" s="76">
        <f t="shared" si="1"/>
        <v>719</v>
      </c>
      <c r="G9" s="75">
        <f t="shared" si="0"/>
        <v>34.33619866284623</v>
      </c>
    </row>
    <row r="10" spans="1:7" ht="30" customHeight="1">
      <c r="A10" s="33" t="s">
        <v>180</v>
      </c>
      <c r="B10" s="16">
        <v>36</v>
      </c>
      <c r="C10" s="17">
        <f>B10/B12*100</f>
        <v>0.02435723951285521</v>
      </c>
      <c r="D10" s="16">
        <v>1</v>
      </c>
      <c r="E10" s="17">
        <f>D10/D12*100</f>
        <v>0.0007587253414264037</v>
      </c>
      <c r="F10" s="76">
        <f t="shared" si="1"/>
        <v>35</v>
      </c>
      <c r="G10" s="75">
        <f t="shared" si="0"/>
        <v>3500</v>
      </c>
    </row>
    <row r="11" spans="1:7" ht="30" customHeight="1">
      <c r="A11" s="33" t="s">
        <v>181</v>
      </c>
      <c r="B11" s="16">
        <v>4</v>
      </c>
      <c r="C11" s="17">
        <f>B11/B12*100</f>
        <v>0.002706359945872801</v>
      </c>
      <c r="D11" s="16">
        <v>108</v>
      </c>
      <c r="E11" s="17">
        <f>D11/D12*100</f>
        <v>0.08194233687405159</v>
      </c>
      <c r="F11" s="76">
        <f t="shared" si="1"/>
        <v>-104</v>
      </c>
      <c r="G11" s="75">
        <f t="shared" si="0"/>
        <v>-96.2962962962963</v>
      </c>
    </row>
    <row r="12" spans="1:7" ht="30" customHeight="1">
      <c r="A12" s="2" t="s">
        <v>163</v>
      </c>
      <c r="B12" s="22">
        <f>SUM(B6:B11)</f>
        <v>147800</v>
      </c>
      <c r="C12" s="77">
        <v>100</v>
      </c>
      <c r="D12" s="22">
        <f>SUM(D6:D11)</f>
        <v>131800</v>
      </c>
      <c r="E12" s="23">
        <v>100</v>
      </c>
      <c r="F12" s="76">
        <f t="shared" si="1"/>
        <v>16000</v>
      </c>
      <c r="G12" s="75">
        <f t="shared" si="0"/>
        <v>12.139605462822466</v>
      </c>
    </row>
    <row r="13" ht="18.75" customHeight="1"/>
    <row r="14" spans="1:7" ht="18.75" customHeight="1">
      <c r="A14" s="73" t="s">
        <v>164</v>
      </c>
      <c r="B14" s="73"/>
      <c r="C14" s="73"/>
      <c r="D14" s="73"/>
      <c r="E14" s="73"/>
      <c r="F14" s="73"/>
      <c r="G14" s="73"/>
    </row>
    <row r="15" spans="1:7" ht="13.5" customHeight="1">
      <c r="A15" s="1"/>
      <c r="G15" s="12" t="s">
        <v>24</v>
      </c>
    </row>
    <row r="16" spans="1:7" ht="30" customHeight="1">
      <c r="A16" s="120" t="s">
        <v>55</v>
      </c>
      <c r="B16" s="120" t="s">
        <v>26</v>
      </c>
      <c r="C16" s="120"/>
      <c r="D16" s="120" t="s">
        <v>27</v>
      </c>
      <c r="E16" s="120"/>
      <c r="F16" s="106" t="s">
        <v>88</v>
      </c>
      <c r="G16" s="172"/>
    </row>
    <row r="17" spans="1:7" ht="30" customHeight="1">
      <c r="A17" s="121"/>
      <c r="B17" s="2" t="s">
        <v>29</v>
      </c>
      <c r="C17" s="2" t="s">
        <v>30</v>
      </c>
      <c r="D17" s="2" t="s">
        <v>29</v>
      </c>
      <c r="E17" s="2" t="s">
        <v>30</v>
      </c>
      <c r="F17" s="35" t="s">
        <v>0</v>
      </c>
      <c r="G17" s="74" t="s">
        <v>1</v>
      </c>
    </row>
    <row r="18" spans="1:7" ht="30" customHeight="1">
      <c r="A18" s="33" t="s">
        <v>165</v>
      </c>
      <c r="B18" s="16">
        <v>52915</v>
      </c>
      <c r="C18" s="17">
        <f>B18/B22*100</f>
        <v>35.801759133964815</v>
      </c>
      <c r="D18" s="16">
        <v>47832</v>
      </c>
      <c r="E18" s="17">
        <f>D18/D22*100</f>
        <v>36.29135053110774</v>
      </c>
      <c r="F18" s="76">
        <f>B18-D18</f>
        <v>5083</v>
      </c>
      <c r="G18" s="75">
        <f>(B18/D18-1)*100</f>
        <v>10.626777053018909</v>
      </c>
    </row>
    <row r="19" spans="1:7" ht="30" customHeight="1">
      <c r="A19" s="33" t="s">
        <v>182</v>
      </c>
      <c r="B19" s="16">
        <v>90237</v>
      </c>
      <c r="C19" s="17">
        <v>61</v>
      </c>
      <c r="D19" s="16">
        <v>81179</v>
      </c>
      <c r="E19" s="17">
        <f>D19/D22*100</f>
        <v>61.592564491654024</v>
      </c>
      <c r="F19" s="76">
        <f>B19-D19</f>
        <v>9058</v>
      </c>
      <c r="G19" s="75">
        <f>(B19/D19-1)*100</f>
        <v>11.15805811847892</v>
      </c>
    </row>
    <row r="20" spans="1:7" ht="30" customHeight="1">
      <c r="A20" s="33" t="s">
        <v>183</v>
      </c>
      <c r="B20" s="16">
        <v>400</v>
      </c>
      <c r="C20" s="17">
        <f>B20/B22*100</f>
        <v>0.2706359945872801</v>
      </c>
      <c r="D20" s="16">
        <v>400</v>
      </c>
      <c r="E20" s="17">
        <f>D20/D22*100</f>
        <v>0.30349013657056145</v>
      </c>
      <c r="F20" s="76">
        <f>B20-D20</f>
        <v>0</v>
      </c>
      <c r="G20" s="75">
        <f>(B20/D20-1)*100</f>
        <v>0</v>
      </c>
    </row>
    <row r="21" spans="1:7" ht="30" customHeight="1">
      <c r="A21" s="33" t="s">
        <v>184</v>
      </c>
      <c r="B21" s="16">
        <v>4248</v>
      </c>
      <c r="C21" s="17">
        <f>B21/B22*100</f>
        <v>2.8741542625169147</v>
      </c>
      <c r="D21" s="16">
        <v>2389</v>
      </c>
      <c r="E21" s="17">
        <f>D21/D22*100</f>
        <v>1.8125948406676782</v>
      </c>
      <c r="F21" s="76">
        <f>B21-D21</f>
        <v>1859</v>
      </c>
      <c r="G21" s="75">
        <f>(B21/D21-1)*100</f>
        <v>77.81498534951862</v>
      </c>
    </row>
    <row r="22" spans="1:7" ht="30" customHeight="1">
      <c r="A22" s="2" t="s">
        <v>174</v>
      </c>
      <c r="B22" s="22">
        <f>SUM(B18:B21)</f>
        <v>147800</v>
      </c>
      <c r="C22" s="77">
        <v>100</v>
      </c>
      <c r="D22" s="22">
        <f>SUM(D18:D21)</f>
        <v>131800</v>
      </c>
      <c r="E22" s="23">
        <v>100</v>
      </c>
      <c r="F22" s="16">
        <f>B22-D22</f>
        <v>16000</v>
      </c>
      <c r="G22" s="75">
        <f>(B22/D22-1)*100</f>
        <v>12.139605462822466</v>
      </c>
    </row>
    <row r="23" ht="19.5" customHeight="1"/>
    <row r="24" s="48" customFormat="1" ht="21" customHeight="1">
      <c r="B24" s="50" t="s">
        <v>185</v>
      </c>
    </row>
    <row r="25" spans="1:7" s="48" customFormat="1" ht="17.25">
      <c r="A25" s="51" t="s">
        <v>156</v>
      </c>
      <c r="B25" s="51"/>
      <c r="C25" s="51"/>
      <c r="D25" s="51"/>
      <c r="E25" s="51"/>
      <c r="F25" s="51"/>
      <c r="G25" s="51"/>
    </row>
    <row r="26" spans="1:7" s="48" customFormat="1" ht="15.75" customHeight="1">
      <c r="A26" s="53"/>
      <c r="G26" s="54" t="s">
        <v>24</v>
      </c>
    </row>
    <row r="27" spans="1:7" s="53" customFormat="1" ht="30" customHeight="1">
      <c r="A27" s="168" t="s">
        <v>55</v>
      </c>
      <c r="B27" s="120" t="s">
        <v>26</v>
      </c>
      <c r="C27" s="120"/>
      <c r="D27" s="120" t="s">
        <v>27</v>
      </c>
      <c r="E27" s="120"/>
      <c r="F27" s="170" t="s">
        <v>88</v>
      </c>
      <c r="G27" s="171"/>
    </row>
    <row r="28" spans="1:7" s="53" customFormat="1" ht="30" customHeight="1">
      <c r="A28" s="169"/>
      <c r="B28" s="2" t="s">
        <v>29</v>
      </c>
      <c r="C28" s="2" t="s">
        <v>30</v>
      </c>
      <c r="D28" s="2" t="s">
        <v>29</v>
      </c>
      <c r="E28" s="2" t="s">
        <v>30</v>
      </c>
      <c r="F28" s="57" t="s">
        <v>0</v>
      </c>
      <c r="G28" s="58" t="s">
        <v>1</v>
      </c>
    </row>
    <row r="29" spans="1:7" s="48" customFormat="1" ht="30" customHeight="1">
      <c r="A29" s="59" t="s">
        <v>186</v>
      </c>
      <c r="B29" s="60">
        <v>282442</v>
      </c>
      <c r="C29" s="78">
        <f>B29/B35*100</f>
        <v>51.00993317681055</v>
      </c>
      <c r="D29" s="60">
        <v>1992928</v>
      </c>
      <c r="E29" s="78">
        <f>D29/D35*100</f>
        <v>52.488293081197824</v>
      </c>
      <c r="F29" s="64">
        <f>B29-D29</f>
        <v>-1710486</v>
      </c>
      <c r="G29" s="63">
        <f>(B29/D29-1)*100</f>
        <v>-85.82778705502658</v>
      </c>
    </row>
    <row r="30" spans="1:7" s="48" customFormat="1" ht="30" customHeight="1">
      <c r="A30" s="59" t="s">
        <v>187</v>
      </c>
      <c r="B30" s="60">
        <v>170737</v>
      </c>
      <c r="C30" s="78">
        <f>B30/B35*100</f>
        <v>30.835651074589126</v>
      </c>
      <c r="D30" s="60">
        <v>1191055</v>
      </c>
      <c r="E30" s="78">
        <f>D30/D35*100</f>
        <v>31.369143248439517</v>
      </c>
      <c r="F30" s="64">
        <f aca="true" t="shared" si="2" ref="F30:F35">B30-D30</f>
        <v>-1020318</v>
      </c>
      <c r="G30" s="63">
        <f aca="true" t="shared" si="3" ref="G30:G35">(B30/D30-1)*100</f>
        <v>-85.66506164702722</v>
      </c>
    </row>
    <row r="31" spans="1:7" s="48" customFormat="1" ht="30" customHeight="1">
      <c r="A31" s="59" t="s">
        <v>188</v>
      </c>
      <c r="B31" s="60">
        <v>42685</v>
      </c>
      <c r="C31" s="78">
        <f>B31/B35*100</f>
        <v>7.709048221058334</v>
      </c>
      <c r="D31" s="60">
        <v>297763</v>
      </c>
      <c r="E31" s="78">
        <f>D31/D35*100</f>
        <v>7.84226605915352</v>
      </c>
      <c r="F31" s="64">
        <f t="shared" si="2"/>
        <v>-255078</v>
      </c>
      <c r="G31" s="63">
        <f t="shared" si="3"/>
        <v>-85.66477366227502</v>
      </c>
    </row>
    <row r="32" spans="1:7" s="48" customFormat="1" ht="30" customHeight="1">
      <c r="A32" s="59" t="s">
        <v>189</v>
      </c>
      <c r="B32" s="60">
        <v>57831</v>
      </c>
      <c r="C32" s="78">
        <v>10.5</v>
      </c>
      <c r="D32" s="60">
        <v>314649</v>
      </c>
      <c r="E32" s="78">
        <f>D32/D35*100</f>
        <v>8.28699728726066</v>
      </c>
      <c r="F32" s="64">
        <f t="shared" si="2"/>
        <v>-256818</v>
      </c>
      <c r="G32" s="63">
        <f t="shared" si="3"/>
        <v>-81.62047233584089</v>
      </c>
    </row>
    <row r="33" spans="1:7" s="48" customFormat="1" ht="30" customHeight="1">
      <c r="A33" s="59" t="s">
        <v>190</v>
      </c>
      <c r="B33" s="60">
        <v>1</v>
      </c>
      <c r="C33" s="78">
        <f>B33/B35*100</f>
        <v>0.00018060321473722233</v>
      </c>
      <c r="D33" s="60">
        <v>2</v>
      </c>
      <c r="E33" s="78">
        <f>D33/D35*100</f>
        <v>5.267455029102689E-05</v>
      </c>
      <c r="F33" s="76">
        <f t="shared" si="2"/>
        <v>-1</v>
      </c>
      <c r="G33" s="63">
        <f t="shared" si="3"/>
        <v>-50</v>
      </c>
    </row>
    <row r="34" spans="1:7" s="48" customFormat="1" ht="30" customHeight="1">
      <c r="A34" s="59" t="s">
        <v>191</v>
      </c>
      <c r="B34" s="60">
        <v>4</v>
      </c>
      <c r="C34" s="78">
        <f>B34/B35*100</f>
        <v>0.0007224128589488893</v>
      </c>
      <c r="D34" s="60">
        <v>503</v>
      </c>
      <c r="E34" s="78">
        <f>D34/D35*100</f>
        <v>0.013247649398193263</v>
      </c>
      <c r="F34" s="76">
        <f t="shared" si="2"/>
        <v>-499</v>
      </c>
      <c r="G34" s="63">
        <f t="shared" si="3"/>
        <v>-99.20477137176938</v>
      </c>
    </row>
    <row r="35" spans="1:7" s="48" customFormat="1" ht="30" customHeight="1">
      <c r="A35" s="55" t="s">
        <v>163</v>
      </c>
      <c r="B35" s="70">
        <f>SUM(B29:B34)</f>
        <v>553700</v>
      </c>
      <c r="C35" s="71">
        <v>100</v>
      </c>
      <c r="D35" s="70">
        <f>SUM(D29:D34)</f>
        <v>3796900</v>
      </c>
      <c r="E35" s="79">
        <v>100</v>
      </c>
      <c r="F35" s="64">
        <f t="shared" si="2"/>
        <v>-3243200</v>
      </c>
      <c r="G35" s="63">
        <f t="shared" si="3"/>
        <v>-85.4170507519292</v>
      </c>
    </row>
    <row r="36" s="48" customFormat="1" ht="15.75" customHeight="1"/>
    <row r="37" spans="1:7" s="48" customFormat="1" ht="20.25" customHeight="1">
      <c r="A37" s="51" t="s">
        <v>164</v>
      </c>
      <c r="B37" s="51"/>
      <c r="C37" s="51"/>
      <c r="D37" s="51"/>
      <c r="E37" s="51"/>
      <c r="F37" s="51"/>
      <c r="G37" s="51"/>
    </row>
    <row r="38" spans="1:7" s="48" customFormat="1" ht="13.5" customHeight="1">
      <c r="A38" s="53"/>
      <c r="G38" s="54" t="s">
        <v>24</v>
      </c>
    </row>
    <row r="39" spans="1:7" s="48" customFormat="1" ht="30" customHeight="1">
      <c r="A39" s="168" t="s">
        <v>55</v>
      </c>
      <c r="B39" s="120" t="s">
        <v>26</v>
      </c>
      <c r="C39" s="120"/>
      <c r="D39" s="120" t="s">
        <v>27</v>
      </c>
      <c r="E39" s="120"/>
      <c r="F39" s="170" t="s">
        <v>88</v>
      </c>
      <c r="G39" s="171"/>
    </row>
    <row r="40" spans="1:7" s="48" customFormat="1" ht="30" customHeight="1">
      <c r="A40" s="169"/>
      <c r="B40" s="2" t="s">
        <v>29</v>
      </c>
      <c r="C40" s="2" t="s">
        <v>30</v>
      </c>
      <c r="D40" s="2" t="s">
        <v>29</v>
      </c>
      <c r="E40" s="2" t="s">
        <v>30</v>
      </c>
      <c r="F40" s="57" t="s">
        <v>0</v>
      </c>
      <c r="G40" s="58" t="s">
        <v>1</v>
      </c>
    </row>
    <row r="41" spans="1:7" s="48" customFormat="1" ht="30" customHeight="1">
      <c r="A41" s="59" t="s">
        <v>165</v>
      </c>
      <c r="B41" s="60">
        <v>5154</v>
      </c>
      <c r="C41" s="78">
        <f>B41/B45*100</f>
        <v>0.9308289687556438</v>
      </c>
      <c r="D41" s="60">
        <v>6883</v>
      </c>
      <c r="E41" s="78">
        <f>D41/D45*100</f>
        <v>0.18127946482656904</v>
      </c>
      <c r="F41" s="64">
        <f>B41-D41</f>
        <v>-1729</v>
      </c>
      <c r="G41" s="63">
        <f>(B41/D41-1)*100</f>
        <v>-25.119860525933458</v>
      </c>
    </row>
    <row r="42" spans="1:7" s="48" customFormat="1" ht="30" customHeight="1">
      <c r="A42" s="59" t="s">
        <v>192</v>
      </c>
      <c r="B42" s="60">
        <v>538544</v>
      </c>
      <c r="C42" s="78">
        <f>B42/B45*100</f>
        <v>97.26277767744266</v>
      </c>
      <c r="D42" s="60">
        <v>3780015</v>
      </c>
      <c r="E42" s="78">
        <v>99.5</v>
      </c>
      <c r="F42" s="64">
        <f>B42-D42</f>
        <v>-3241471</v>
      </c>
      <c r="G42" s="63">
        <f>(B42/D42-1)*100</f>
        <v>-85.75286076907102</v>
      </c>
    </row>
    <row r="43" spans="1:7" s="48" customFormat="1" ht="30" customHeight="1">
      <c r="A43" s="59" t="s">
        <v>193</v>
      </c>
      <c r="B43" s="60">
        <v>2</v>
      </c>
      <c r="C43" s="78">
        <f>B43/B45*100</f>
        <v>0.00036120642947444465</v>
      </c>
      <c r="D43" s="60">
        <v>2</v>
      </c>
      <c r="E43" s="78">
        <f>D43/D45*100</f>
        <v>5.267455029102689E-05</v>
      </c>
      <c r="F43" s="76">
        <f>B43-D43</f>
        <v>0</v>
      </c>
      <c r="G43" s="63">
        <f>(B43/D43-1)*100</f>
        <v>0</v>
      </c>
    </row>
    <row r="44" spans="1:7" s="48" customFormat="1" ht="30" customHeight="1">
      <c r="A44" s="59" t="s">
        <v>184</v>
      </c>
      <c r="B44" s="60">
        <v>10000</v>
      </c>
      <c r="C44" s="78">
        <f>B44/B45*100</f>
        <v>1.8060321473722232</v>
      </c>
      <c r="D44" s="60">
        <v>10000</v>
      </c>
      <c r="E44" s="78">
        <f>D44/D45*100</f>
        <v>0.26337275145513445</v>
      </c>
      <c r="F44" s="76">
        <f>B44-D44</f>
        <v>0</v>
      </c>
      <c r="G44" s="63">
        <f>(B44/D44-1)*100</f>
        <v>0</v>
      </c>
    </row>
    <row r="45" spans="1:7" s="48" customFormat="1" ht="30" customHeight="1">
      <c r="A45" s="55" t="s">
        <v>174</v>
      </c>
      <c r="B45" s="70">
        <f>SUM(B41:B44)</f>
        <v>553700</v>
      </c>
      <c r="C45" s="71">
        <v>100</v>
      </c>
      <c r="D45" s="70">
        <f>SUM(D41:D44)</f>
        <v>3796900</v>
      </c>
      <c r="E45" s="79">
        <v>100</v>
      </c>
      <c r="F45" s="64">
        <f>B45-D45</f>
        <v>-3243200</v>
      </c>
      <c r="G45" s="63">
        <f>(B45/D45-1)*100</f>
        <v>-85.4170507519292</v>
      </c>
    </row>
    <row r="46" s="48" customFormat="1" ht="14.25"/>
  </sheetData>
  <mergeCells count="16">
    <mergeCell ref="A39:A40"/>
    <mergeCell ref="B39:C39"/>
    <mergeCell ref="F39:G39"/>
    <mergeCell ref="D39:E39"/>
    <mergeCell ref="A27:A28"/>
    <mergeCell ref="B27:C27"/>
    <mergeCell ref="F27:G27"/>
    <mergeCell ref="D27:E27"/>
    <mergeCell ref="A4:A5"/>
    <mergeCell ref="B4:C4"/>
    <mergeCell ref="F4:G4"/>
    <mergeCell ref="D4:E4"/>
    <mergeCell ref="A16:A17"/>
    <mergeCell ref="B16:C16"/>
    <mergeCell ref="F16:G16"/>
    <mergeCell ref="D16:E16"/>
  </mergeCells>
  <printOptions horizontalCentered="1"/>
  <pageMargins left="0.7086614173228347" right="0.6692913385826772" top="0.4724409448818898" bottom="0.4330708661417323" header="0.4" footer="0.4330708661417323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25.00390625" style="11" bestFit="1" customWidth="1"/>
    <col min="2" max="2" width="15.625" style="11" customWidth="1"/>
    <col min="3" max="3" width="10.625" style="11" customWidth="1"/>
    <col min="4" max="4" width="15.625" style="11" customWidth="1"/>
    <col min="5" max="5" width="10.625" style="11" customWidth="1"/>
    <col min="6" max="6" width="12.625" style="11" customWidth="1"/>
    <col min="7" max="7" width="10.75390625" style="11" customWidth="1"/>
    <col min="8" max="16384" width="9.00390625" style="11" customWidth="1"/>
  </cols>
  <sheetData>
    <row r="1" ht="30" customHeight="1">
      <c r="B1" s="24" t="s">
        <v>194</v>
      </c>
    </row>
    <row r="2" spans="1:7" ht="23.25" customHeight="1">
      <c r="A2" s="73" t="s">
        <v>156</v>
      </c>
      <c r="B2" s="73"/>
      <c r="C2" s="73"/>
      <c r="D2" s="73"/>
      <c r="E2" s="73"/>
      <c r="F2" s="73"/>
      <c r="G2" s="73"/>
    </row>
    <row r="3" spans="1:7" ht="17.25" customHeight="1">
      <c r="A3" s="1"/>
      <c r="G3" s="12" t="s">
        <v>24</v>
      </c>
    </row>
    <row r="4" spans="1:7" s="1" customFormat="1" ht="30" customHeight="1">
      <c r="A4" s="120" t="s">
        <v>55</v>
      </c>
      <c r="B4" s="120" t="s">
        <v>26</v>
      </c>
      <c r="C4" s="120"/>
      <c r="D4" s="120" t="s">
        <v>27</v>
      </c>
      <c r="E4" s="120"/>
      <c r="F4" s="106" t="s">
        <v>88</v>
      </c>
      <c r="G4" s="172"/>
    </row>
    <row r="5" spans="1:7" s="1" customFormat="1" ht="30" customHeight="1">
      <c r="A5" s="121"/>
      <c r="B5" s="2" t="s">
        <v>29</v>
      </c>
      <c r="C5" s="2" t="s">
        <v>30</v>
      </c>
      <c r="D5" s="2" t="s">
        <v>29</v>
      </c>
      <c r="E5" s="2" t="s">
        <v>30</v>
      </c>
      <c r="F5" s="35" t="s">
        <v>0</v>
      </c>
      <c r="G5" s="74" t="s">
        <v>1</v>
      </c>
    </row>
    <row r="6" spans="1:7" ht="30" customHeight="1">
      <c r="A6" s="80" t="s">
        <v>195</v>
      </c>
      <c r="B6" s="16">
        <v>318705</v>
      </c>
      <c r="C6" s="17">
        <f>B6/B9*100</f>
        <v>74.13468248429868</v>
      </c>
      <c r="D6" s="3" t="s">
        <v>237</v>
      </c>
      <c r="E6" s="81" t="s">
        <v>237</v>
      </c>
      <c r="F6" s="16">
        <v>318705</v>
      </c>
      <c r="G6" s="82" t="s">
        <v>19</v>
      </c>
    </row>
    <row r="7" spans="1:7" ht="30" customHeight="1">
      <c r="A7" s="33" t="s">
        <v>196</v>
      </c>
      <c r="B7" s="16">
        <v>111192</v>
      </c>
      <c r="C7" s="17">
        <f>B7/B9*100</f>
        <v>25.864619678995115</v>
      </c>
      <c r="D7" s="3" t="s">
        <v>161</v>
      </c>
      <c r="E7" s="81" t="s">
        <v>161</v>
      </c>
      <c r="F7" s="16">
        <v>111192</v>
      </c>
      <c r="G7" s="82" t="s">
        <v>19</v>
      </c>
    </row>
    <row r="8" spans="1:7" ht="30" customHeight="1">
      <c r="A8" s="33" t="s">
        <v>197</v>
      </c>
      <c r="B8" s="16">
        <v>3</v>
      </c>
      <c r="C8" s="17">
        <f>B8/B9*100</f>
        <v>0.0006978367062107466</v>
      </c>
      <c r="D8" s="3" t="s">
        <v>227</v>
      </c>
      <c r="E8" s="81" t="s">
        <v>227</v>
      </c>
      <c r="F8" s="16">
        <v>3</v>
      </c>
      <c r="G8" s="82" t="s">
        <v>19</v>
      </c>
    </row>
    <row r="9" spans="1:7" ht="30" customHeight="1">
      <c r="A9" s="2" t="s">
        <v>163</v>
      </c>
      <c r="B9" s="22">
        <f>SUM(B6:B8)</f>
        <v>429900</v>
      </c>
      <c r="C9" s="77">
        <v>100</v>
      </c>
      <c r="D9" s="3" t="s">
        <v>238</v>
      </c>
      <c r="E9" s="81" t="s">
        <v>238</v>
      </c>
      <c r="F9" s="22">
        <f>SUM(F6:F8)</f>
        <v>429900</v>
      </c>
      <c r="G9" s="82" t="s">
        <v>19</v>
      </c>
    </row>
    <row r="10" ht="21.75" customHeight="1"/>
    <row r="11" spans="1:7" ht="18.75" customHeight="1">
      <c r="A11" s="73" t="s">
        <v>164</v>
      </c>
      <c r="B11" s="73"/>
      <c r="C11" s="73"/>
      <c r="D11" s="73"/>
      <c r="E11" s="73"/>
      <c r="F11" s="73"/>
      <c r="G11" s="73"/>
    </row>
    <row r="12" spans="1:7" ht="16.5" customHeight="1">
      <c r="A12" s="1"/>
      <c r="G12" s="12" t="s">
        <v>24</v>
      </c>
    </row>
    <row r="13" spans="1:7" ht="30" customHeight="1">
      <c r="A13" s="120" t="s">
        <v>55</v>
      </c>
      <c r="B13" s="120" t="s">
        <v>26</v>
      </c>
      <c r="C13" s="120"/>
      <c r="D13" s="120" t="s">
        <v>27</v>
      </c>
      <c r="E13" s="120"/>
      <c r="F13" s="106" t="s">
        <v>88</v>
      </c>
      <c r="G13" s="172"/>
    </row>
    <row r="14" spans="1:7" ht="30" customHeight="1">
      <c r="A14" s="121"/>
      <c r="B14" s="2" t="s">
        <v>29</v>
      </c>
      <c r="C14" s="2" t="s">
        <v>30</v>
      </c>
      <c r="D14" s="2" t="s">
        <v>29</v>
      </c>
      <c r="E14" s="2" t="s">
        <v>30</v>
      </c>
      <c r="F14" s="35" t="s">
        <v>0</v>
      </c>
      <c r="G14" s="74" t="s">
        <v>1</v>
      </c>
    </row>
    <row r="15" spans="1:7" ht="30" customHeight="1">
      <c r="A15" s="33" t="s">
        <v>165</v>
      </c>
      <c r="B15" s="16">
        <v>16795</v>
      </c>
      <c r="C15" s="17">
        <f>B15/$B$18*100</f>
        <v>3.906722493603164</v>
      </c>
      <c r="D15" s="3" t="s">
        <v>239</v>
      </c>
      <c r="E15" s="81" t="s">
        <v>239</v>
      </c>
      <c r="F15" s="16">
        <v>16795</v>
      </c>
      <c r="G15" s="82" t="s">
        <v>19</v>
      </c>
    </row>
    <row r="16" spans="1:7" ht="30" customHeight="1">
      <c r="A16" s="80" t="s">
        <v>198</v>
      </c>
      <c r="B16" s="16">
        <v>408105</v>
      </c>
      <c r="C16" s="17">
        <f>B16/$B$18*100</f>
        <v>94.93021632937892</v>
      </c>
      <c r="D16" s="3" t="s">
        <v>237</v>
      </c>
      <c r="E16" s="81" t="s">
        <v>237</v>
      </c>
      <c r="F16" s="16">
        <v>408105</v>
      </c>
      <c r="G16" s="82" t="s">
        <v>19</v>
      </c>
    </row>
    <row r="17" spans="1:7" ht="30" customHeight="1">
      <c r="A17" s="33" t="s">
        <v>199</v>
      </c>
      <c r="B17" s="16">
        <v>5000</v>
      </c>
      <c r="C17" s="17">
        <f>B17/$B$18*100</f>
        <v>1.1630611770179111</v>
      </c>
      <c r="D17" s="3" t="s">
        <v>236</v>
      </c>
      <c r="E17" s="81" t="s">
        <v>236</v>
      </c>
      <c r="F17" s="16">
        <v>5000</v>
      </c>
      <c r="G17" s="82" t="s">
        <v>19</v>
      </c>
    </row>
    <row r="18" spans="1:7" ht="30" customHeight="1">
      <c r="A18" s="2" t="s">
        <v>174</v>
      </c>
      <c r="B18" s="22">
        <f>SUM(B15:B17)</f>
        <v>429900</v>
      </c>
      <c r="C18" s="77">
        <v>100</v>
      </c>
      <c r="D18" s="3" t="s">
        <v>237</v>
      </c>
      <c r="E18" s="81" t="s">
        <v>237</v>
      </c>
      <c r="F18" s="22">
        <f>SUM(F15:F17)</f>
        <v>429900</v>
      </c>
      <c r="G18" s="82" t="s">
        <v>19</v>
      </c>
    </row>
    <row r="19" ht="30" customHeight="1"/>
  </sheetData>
  <mergeCells count="8">
    <mergeCell ref="A13:A14"/>
    <mergeCell ref="B13:C13"/>
    <mergeCell ref="F13:G13"/>
    <mergeCell ref="D13:E13"/>
    <mergeCell ref="A4:A5"/>
    <mergeCell ref="B4:C4"/>
    <mergeCell ref="F4:G4"/>
    <mergeCell ref="D4:E4"/>
  </mergeCells>
  <printOptions horizontalCentered="1"/>
  <pageMargins left="0.5118110236220472" right="0.4724409448818898" top="0.4724409448818898" bottom="0.4330708661417323" header="0.5118110236220472" footer="0.4330708661417323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zoomScale="85" zoomScaleNormal="85" workbookViewId="0" topLeftCell="A1">
      <selection activeCell="A38" sqref="A38"/>
    </sheetView>
  </sheetViews>
  <sheetFormatPr defaultColWidth="9.00390625" defaultRowHeight="13.5"/>
  <cols>
    <col min="1" max="1" width="25.00390625" style="11" bestFit="1" customWidth="1"/>
    <col min="2" max="2" width="15.625" style="11" customWidth="1"/>
    <col min="3" max="3" width="10.625" style="11" customWidth="1"/>
    <col min="4" max="4" width="15.625" style="11" customWidth="1"/>
    <col min="5" max="5" width="10.625" style="11" customWidth="1"/>
    <col min="6" max="6" width="12.625" style="11" customWidth="1"/>
    <col min="7" max="7" width="10.75390625" style="11" customWidth="1"/>
    <col min="8" max="16384" width="9.00390625" style="11" customWidth="1"/>
  </cols>
  <sheetData>
    <row r="1" ht="30" customHeight="1">
      <c r="B1" s="24" t="s">
        <v>200</v>
      </c>
    </row>
    <row r="2" spans="1:7" ht="23.25" customHeight="1">
      <c r="A2" s="73" t="s">
        <v>156</v>
      </c>
      <c r="B2" s="73"/>
      <c r="C2" s="73"/>
      <c r="D2" s="73"/>
      <c r="E2" s="73"/>
      <c r="F2" s="73"/>
      <c r="G2" s="73"/>
    </row>
    <row r="3" spans="1:7" ht="17.25" customHeight="1">
      <c r="A3" s="1"/>
      <c r="G3" s="12" t="s">
        <v>24</v>
      </c>
    </row>
    <row r="4" spans="1:7" s="1" customFormat="1" ht="30" customHeight="1">
      <c r="A4" s="120" t="s">
        <v>55</v>
      </c>
      <c r="B4" s="120" t="s">
        <v>26</v>
      </c>
      <c r="C4" s="120"/>
      <c r="D4" s="120" t="s">
        <v>27</v>
      </c>
      <c r="E4" s="120"/>
      <c r="F4" s="106" t="s">
        <v>88</v>
      </c>
      <c r="G4" s="172"/>
    </row>
    <row r="5" spans="1:7" s="1" customFormat="1" ht="30" customHeight="1">
      <c r="A5" s="121"/>
      <c r="B5" s="2" t="s">
        <v>29</v>
      </c>
      <c r="C5" s="2" t="s">
        <v>30</v>
      </c>
      <c r="D5" s="2" t="s">
        <v>29</v>
      </c>
      <c r="E5" s="2" t="s">
        <v>30</v>
      </c>
      <c r="F5" s="35" t="s">
        <v>0</v>
      </c>
      <c r="G5" s="74" t="s">
        <v>1</v>
      </c>
    </row>
    <row r="6" spans="1:7" ht="30" customHeight="1">
      <c r="A6" s="33" t="s">
        <v>201</v>
      </c>
      <c r="B6" s="16">
        <v>591857</v>
      </c>
      <c r="C6" s="17">
        <f>B6/B15*100</f>
        <v>18.754578870650864</v>
      </c>
      <c r="D6" s="16">
        <v>589906</v>
      </c>
      <c r="E6" s="17">
        <f>D6/D15*100</f>
        <v>18.7063897257016</v>
      </c>
      <c r="F6" s="83">
        <f aca="true" t="shared" si="0" ref="F6:F15">B6-D6</f>
        <v>1951</v>
      </c>
      <c r="G6" s="75">
        <f aca="true" t="shared" si="1" ref="G6:G15">(B6/D6-1)*100</f>
        <v>0.3307306587829295</v>
      </c>
    </row>
    <row r="7" spans="1:7" ht="30" customHeight="1">
      <c r="A7" s="33" t="s">
        <v>187</v>
      </c>
      <c r="B7" s="16">
        <v>691755</v>
      </c>
      <c r="C7" s="17">
        <f>B7/B15*100</f>
        <v>21.920115343177642</v>
      </c>
      <c r="D7" s="16">
        <v>689030</v>
      </c>
      <c r="E7" s="17">
        <f>D7/D15*100</f>
        <v>21.849690819724117</v>
      </c>
      <c r="F7" s="83">
        <f t="shared" si="0"/>
        <v>2725</v>
      </c>
      <c r="G7" s="75">
        <f t="shared" si="1"/>
        <v>0.39548350579801106</v>
      </c>
    </row>
    <row r="8" spans="1:7" ht="30" customHeight="1">
      <c r="A8" s="33" t="s">
        <v>202</v>
      </c>
      <c r="B8" s="16">
        <v>951043</v>
      </c>
      <c r="C8" s="17">
        <f>B8/B15*100</f>
        <v>30.136352113568666</v>
      </c>
      <c r="D8" s="16">
        <v>949372</v>
      </c>
      <c r="E8" s="17">
        <f>D8/D15*100</f>
        <v>30.105343269383223</v>
      </c>
      <c r="F8" s="83">
        <f t="shared" si="0"/>
        <v>1671</v>
      </c>
      <c r="G8" s="75">
        <f t="shared" si="1"/>
        <v>0.17601108943596788</v>
      </c>
    </row>
    <row r="9" spans="1:7" ht="30" customHeight="1">
      <c r="A9" s="33" t="s">
        <v>203</v>
      </c>
      <c r="B9" s="16">
        <v>473299</v>
      </c>
      <c r="C9" s="17">
        <f>B9/B15*100</f>
        <v>14.997750174282274</v>
      </c>
      <c r="D9" s="16">
        <v>474856</v>
      </c>
      <c r="E9" s="17">
        <f>D9/D15*100</f>
        <v>15.058062470271128</v>
      </c>
      <c r="F9" s="83">
        <f t="shared" si="0"/>
        <v>-1557</v>
      </c>
      <c r="G9" s="75">
        <f t="shared" si="1"/>
        <v>-0.3278888757854981</v>
      </c>
    </row>
    <row r="10" spans="1:7" ht="30" customHeight="1">
      <c r="A10" s="33" t="s">
        <v>180</v>
      </c>
      <c r="B10" s="16">
        <v>548</v>
      </c>
      <c r="C10" s="17">
        <f>B10/B15*100</f>
        <v>0.01736485201850561</v>
      </c>
      <c r="D10" s="16">
        <v>12</v>
      </c>
      <c r="E10" s="17">
        <f>D10/D15*100</f>
        <v>0.00038052957031869353</v>
      </c>
      <c r="F10" s="83">
        <f t="shared" si="0"/>
        <v>536</v>
      </c>
      <c r="G10" s="75">
        <f t="shared" si="1"/>
        <v>4466.666666666666</v>
      </c>
    </row>
    <row r="11" spans="1:7" ht="30" customHeight="1">
      <c r="A11" s="33" t="s">
        <v>204</v>
      </c>
      <c r="B11" s="16">
        <v>447291</v>
      </c>
      <c r="C11" s="17">
        <f>B11/B15*100</f>
        <v>14.173616832498892</v>
      </c>
      <c r="D11" s="16">
        <v>450318</v>
      </c>
      <c r="E11" s="17">
        <f>D11/D15*100</f>
        <v>14.279942920564453</v>
      </c>
      <c r="F11" s="83">
        <f t="shared" si="0"/>
        <v>-3027</v>
      </c>
      <c r="G11" s="75">
        <f t="shared" si="1"/>
        <v>-0.6721916512331338</v>
      </c>
    </row>
    <row r="12" spans="1:7" ht="30" customHeight="1">
      <c r="A12" s="33" t="s">
        <v>205</v>
      </c>
      <c r="B12" s="16">
        <v>1</v>
      </c>
      <c r="C12" s="17">
        <f>B12/B15*100</f>
        <v>3.168768616515622E-05</v>
      </c>
      <c r="D12" s="16">
        <v>1</v>
      </c>
      <c r="E12" s="17">
        <f>D12/D15*100</f>
        <v>3.1710797526557794E-05</v>
      </c>
      <c r="F12" s="83">
        <f t="shared" si="0"/>
        <v>0</v>
      </c>
      <c r="G12" s="75">
        <f t="shared" si="1"/>
        <v>0</v>
      </c>
    </row>
    <row r="13" spans="1:7" ht="30" customHeight="1">
      <c r="A13" s="33" t="s">
        <v>206</v>
      </c>
      <c r="B13" s="16">
        <v>6</v>
      </c>
      <c r="C13" s="17">
        <f>B13/B15*100</f>
        <v>0.00019012611699093733</v>
      </c>
      <c r="D13" s="16">
        <v>4</v>
      </c>
      <c r="E13" s="17">
        <f>D13/D15*100</f>
        <v>0.00012684319010623118</v>
      </c>
      <c r="F13" s="83">
        <f t="shared" si="0"/>
        <v>2</v>
      </c>
      <c r="G13" s="75">
        <f t="shared" si="1"/>
        <v>50</v>
      </c>
    </row>
    <row r="14" spans="1:7" ht="30" customHeight="1">
      <c r="A14" s="33" t="s">
        <v>207</v>
      </c>
      <c r="B14" s="16">
        <v>0</v>
      </c>
      <c r="C14" s="17">
        <f>B14/B15*100</f>
        <v>0</v>
      </c>
      <c r="D14" s="16">
        <v>1</v>
      </c>
      <c r="E14" s="17">
        <f>D14/D15*100</f>
        <v>3.1710797526557794E-05</v>
      </c>
      <c r="F14" s="83">
        <f>B14-D14</f>
        <v>-1</v>
      </c>
      <c r="G14" s="84" t="s">
        <v>208</v>
      </c>
    </row>
    <row r="15" spans="1:7" ht="30" customHeight="1">
      <c r="A15" s="2" t="s">
        <v>163</v>
      </c>
      <c r="B15" s="22">
        <f>SUM(B6:B13)</f>
        <v>3155800</v>
      </c>
      <c r="C15" s="77">
        <v>100</v>
      </c>
      <c r="D15" s="22">
        <f>SUM(D6:D14)</f>
        <v>3153500</v>
      </c>
      <c r="E15" s="17">
        <v>100</v>
      </c>
      <c r="F15" s="83">
        <f t="shared" si="0"/>
        <v>2300</v>
      </c>
      <c r="G15" s="75">
        <f t="shared" si="1"/>
        <v>0.07293483431107806</v>
      </c>
    </row>
    <row r="16" ht="21.75" customHeight="1">
      <c r="A16" s="11" t="s">
        <v>209</v>
      </c>
    </row>
    <row r="17" spans="1:7" ht="18.75" customHeight="1">
      <c r="A17" s="73" t="s">
        <v>164</v>
      </c>
      <c r="B17" s="73"/>
      <c r="C17" s="73"/>
      <c r="D17" s="73"/>
      <c r="E17" s="73"/>
      <c r="F17" s="73"/>
      <c r="G17" s="73"/>
    </row>
    <row r="18" spans="1:7" ht="16.5" customHeight="1">
      <c r="A18" s="1"/>
      <c r="G18" s="12" t="s">
        <v>24</v>
      </c>
    </row>
    <row r="19" spans="1:7" ht="30" customHeight="1">
      <c r="A19" s="120" t="s">
        <v>55</v>
      </c>
      <c r="B19" s="120" t="s">
        <v>26</v>
      </c>
      <c r="C19" s="120"/>
      <c r="D19" s="120" t="s">
        <v>27</v>
      </c>
      <c r="E19" s="120"/>
      <c r="F19" s="106" t="s">
        <v>88</v>
      </c>
      <c r="G19" s="172"/>
    </row>
    <row r="20" spans="1:7" ht="30" customHeight="1">
      <c r="A20" s="121"/>
      <c r="B20" s="2" t="s">
        <v>29</v>
      </c>
      <c r="C20" s="2" t="s">
        <v>30</v>
      </c>
      <c r="D20" s="2" t="s">
        <v>29</v>
      </c>
      <c r="E20" s="2" t="s">
        <v>30</v>
      </c>
      <c r="F20" s="35" t="s">
        <v>0</v>
      </c>
      <c r="G20" s="74" t="s">
        <v>1</v>
      </c>
    </row>
    <row r="21" spans="1:7" ht="30" customHeight="1">
      <c r="A21" s="33" t="s">
        <v>165</v>
      </c>
      <c r="B21" s="16">
        <v>52939</v>
      </c>
      <c r="C21" s="17">
        <f>B21/$B$28*100</f>
        <v>1.6775144178972052</v>
      </c>
      <c r="D21" s="16">
        <v>54948</v>
      </c>
      <c r="E21" s="17">
        <v>1.8</v>
      </c>
      <c r="F21" s="83">
        <f aca="true" t="shared" si="2" ref="F21:F28">B21-D21</f>
        <v>-2009</v>
      </c>
      <c r="G21" s="75">
        <f aca="true" t="shared" si="3" ref="G21:G28">(B21/D21-1)*100</f>
        <v>-3.656184028536069</v>
      </c>
    </row>
    <row r="22" spans="1:7" ht="30" customHeight="1">
      <c r="A22" s="33" t="s">
        <v>166</v>
      </c>
      <c r="B22" s="16">
        <v>3043134</v>
      </c>
      <c r="C22" s="17">
        <f aca="true" t="shared" si="4" ref="C22:C27">B22/$B$28*100</f>
        <v>96.42987515051651</v>
      </c>
      <c r="D22" s="16">
        <v>3047125</v>
      </c>
      <c r="E22" s="17">
        <f>D22/D28*100</f>
        <v>96.62676391311241</v>
      </c>
      <c r="F22" s="83">
        <f t="shared" si="2"/>
        <v>-3991</v>
      </c>
      <c r="G22" s="75">
        <f t="shared" si="3"/>
        <v>-0.13097591992451418</v>
      </c>
    </row>
    <row r="23" spans="1:7" ht="30" customHeight="1">
      <c r="A23" s="36" t="s">
        <v>210</v>
      </c>
      <c r="B23" s="16">
        <v>3194</v>
      </c>
      <c r="C23" s="17">
        <f t="shared" si="4"/>
        <v>0.10121046961150897</v>
      </c>
      <c r="D23" s="16">
        <v>3194</v>
      </c>
      <c r="E23" s="17">
        <f>D23/D28*100</f>
        <v>0.10128428729982558</v>
      </c>
      <c r="F23" s="83">
        <f t="shared" si="2"/>
        <v>0</v>
      </c>
      <c r="G23" s="75">
        <f t="shared" si="3"/>
        <v>0</v>
      </c>
    </row>
    <row r="24" spans="1:7" ht="30" customHeight="1">
      <c r="A24" s="36" t="s">
        <v>211</v>
      </c>
      <c r="B24" s="16">
        <v>48780</v>
      </c>
      <c r="C24" s="17">
        <v>1.6</v>
      </c>
      <c r="D24" s="16">
        <v>40816</v>
      </c>
      <c r="E24" s="17">
        <f>D24/D28*100</f>
        <v>1.2943079118439829</v>
      </c>
      <c r="F24" s="83">
        <f t="shared" si="2"/>
        <v>7964</v>
      </c>
      <c r="G24" s="75">
        <f t="shared" si="3"/>
        <v>19.511956095648774</v>
      </c>
    </row>
    <row r="25" spans="1:7" ht="30" customHeight="1">
      <c r="A25" s="33" t="s">
        <v>212</v>
      </c>
      <c r="B25" s="16">
        <v>549</v>
      </c>
      <c r="C25" s="17">
        <f t="shared" si="4"/>
        <v>0.017396539704670765</v>
      </c>
      <c r="D25" s="16">
        <v>13</v>
      </c>
      <c r="E25" s="17">
        <f>D25/D28*100</f>
        <v>0.00041224036784525135</v>
      </c>
      <c r="F25" s="83">
        <f t="shared" si="2"/>
        <v>536</v>
      </c>
      <c r="G25" s="75">
        <f t="shared" si="3"/>
        <v>4123.076923076924</v>
      </c>
    </row>
    <row r="26" spans="1:7" ht="30" customHeight="1">
      <c r="A26" s="33" t="s">
        <v>213</v>
      </c>
      <c r="B26" s="16">
        <v>1204</v>
      </c>
      <c r="C26" s="17">
        <f t="shared" si="4"/>
        <v>0.038151974142848086</v>
      </c>
      <c r="D26" s="16">
        <v>1404</v>
      </c>
      <c r="E26" s="17">
        <f>D26/D28*100</f>
        <v>0.04452195972728714</v>
      </c>
      <c r="F26" s="83">
        <f t="shared" si="2"/>
        <v>-200</v>
      </c>
      <c r="G26" s="75">
        <f t="shared" si="3"/>
        <v>-14.245014245014243</v>
      </c>
    </row>
    <row r="27" spans="1:7" ht="30" customHeight="1">
      <c r="A27" s="33" t="s">
        <v>214</v>
      </c>
      <c r="B27" s="16">
        <v>6000</v>
      </c>
      <c r="C27" s="17">
        <f t="shared" si="4"/>
        <v>0.19012611699093732</v>
      </c>
      <c r="D27" s="16">
        <v>6000</v>
      </c>
      <c r="E27" s="17">
        <f>D27/D28*100</f>
        <v>0.19026478515934675</v>
      </c>
      <c r="F27" s="83">
        <f t="shared" si="2"/>
        <v>0</v>
      </c>
      <c r="G27" s="75">
        <f t="shared" si="3"/>
        <v>0</v>
      </c>
    </row>
    <row r="28" spans="1:7" ht="30" customHeight="1">
      <c r="A28" s="2" t="s">
        <v>174</v>
      </c>
      <c r="B28" s="22">
        <f>SUM(B21:B27)</f>
        <v>3155800</v>
      </c>
      <c r="C28" s="77">
        <v>100</v>
      </c>
      <c r="D28" s="22">
        <f>SUM(D21:D27)</f>
        <v>3153500</v>
      </c>
      <c r="E28" s="17">
        <v>100</v>
      </c>
      <c r="F28" s="83">
        <f t="shared" si="2"/>
        <v>2300</v>
      </c>
      <c r="G28" s="75">
        <f t="shared" si="3"/>
        <v>0.07293483431107806</v>
      </c>
    </row>
    <row r="29" ht="30" customHeight="1"/>
  </sheetData>
  <mergeCells count="8">
    <mergeCell ref="A4:A5"/>
    <mergeCell ref="B4:C4"/>
    <mergeCell ref="F4:G4"/>
    <mergeCell ref="D4:E4"/>
    <mergeCell ref="A19:A20"/>
    <mergeCell ref="B19:C19"/>
    <mergeCell ref="F19:G19"/>
    <mergeCell ref="D19:E19"/>
  </mergeCells>
  <printOptions horizontalCentered="1"/>
  <pageMargins left="0.5118110236220472" right="0.4724409448818898" top="0.4724409448818898" bottom="0.4330708661417323" header="0.5118110236220472" footer="0.4330708661417323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26"/>
  <sheetViews>
    <sheetView zoomScale="85" zoomScaleNormal="85" workbookViewId="0" topLeftCell="A1">
      <selection activeCell="A38" sqref="A38"/>
    </sheetView>
  </sheetViews>
  <sheetFormatPr defaultColWidth="9.00390625" defaultRowHeight="13.5"/>
  <cols>
    <col min="1" max="1" width="25.00390625" style="11" bestFit="1" customWidth="1"/>
    <col min="2" max="2" width="15.25390625" style="11" customWidth="1"/>
    <col min="3" max="3" width="9.50390625" style="11" bestFit="1" customWidth="1"/>
    <col min="4" max="4" width="13.25390625" style="11" customWidth="1"/>
    <col min="5" max="5" width="10.625" style="11" customWidth="1"/>
    <col min="6" max="6" width="11.875" style="11" bestFit="1" customWidth="1"/>
    <col min="7" max="7" width="13.375" style="11" customWidth="1"/>
    <col min="8" max="16384" width="9.00390625" style="11" customWidth="1"/>
  </cols>
  <sheetData>
    <row r="2" ht="30" customHeight="1">
      <c r="B2" s="24" t="s">
        <v>215</v>
      </c>
    </row>
    <row r="3" spans="1:7" ht="22.5" customHeight="1">
      <c r="A3" s="73" t="s">
        <v>156</v>
      </c>
      <c r="B3" s="73"/>
      <c r="C3" s="73"/>
      <c r="D3" s="73"/>
      <c r="E3" s="73"/>
      <c r="F3" s="73"/>
      <c r="G3" s="73"/>
    </row>
    <row r="4" spans="1:7" ht="17.25" customHeight="1">
      <c r="A4" s="1"/>
      <c r="G4" s="12" t="s">
        <v>24</v>
      </c>
    </row>
    <row r="5" spans="1:7" s="1" customFormat="1" ht="30" customHeight="1">
      <c r="A5" s="120" t="s">
        <v>55</v>
      </c>
      <c r="B5" s="120" t="s">
        <v>26</v>
      </c>
      <c r="C5" s="120"/>
      <c r="D5" s="120" t="s">
        <v>27</v>
      </c>
      <c r="E5" s="120"/>
      <c r="F5" s="106" t="s">
        <v>88</v>
      </c>
      <c r="G5" s="172"/>
    </row>
    <row r="6" spans="1:7" s="1" customFormat="1" ht="30" customHeight="1">
      <c r="A6" s="121"/>
      <c r="B6" s="2" t="s">
        <v>29</v>
      </c>
      <c r="C6" s="2" t="s">
        <v>30</v>
      </c>
      <c r="D6" s="2" t="s">
        <v>29</v>
      </c>
      <c r="E6" s="2" t="s">
        <v>30</v>
      </c>
      <c r="F6" s="35" t="s">
        <v>0</v>
      </c>
      <c r="G6" s="74" t="s">
        <v>1</v>
      </c>
    </row>
    <row r="7" spans="1:7" ht="30" customHeight="1">
      <c r="A7" s="33" t="s">
        <v>216</v>
      </c>
      <c r="B7" s="16">
        <v>26541</v>
      </c>
      <c r="C7" s="17">
        <f aca="true" t="shared" si="0" ref="C7:C15">B7/$B$16*100</f>
        <v>2.296132883467428</v>
      </c>
      <c r="D7" s="16">
        <v>29343</v>
      </c>
      <c r="E7" s="17">
        <f>D7/D16*100</f>
        <v>1.3686739120294789</v>
      </c>
      <c r="F7" s="76">
        <f aca="true" t="shared" si="1" ref="F7:F16">B7-D7</f>
        <v>-2802</v>
      </c>
      <c r="G7" s="75">
        <f aca="true" t="shared" si="2" ref="G7:G16">(B7/D7-1)*100</f>
        <v>-9.549125856251916</v>
      </c>
    </row>
    <row r="8" spans="1:7" ht="30" customHeight="1">
      <c r="A8" s="33" t="s">
        <v>177</v>
      </c>
      <c r="B8" s="16">
        <v>22260</v>
      </c>
      <c r="C8" s="17">
        <f t="shared" si="0"/>
        <v>1.9257721256164029</v>
      </c>
      <c r="D8" s="16">
        <v>16400</v>
      </c>
      <c r="E8" s="17">
        <v>0.7</v>
      </c>
      <c r="F8" s="76">
        <f t="shared" si="1"/>
        <v>5860</v>
      </c>
      <c r="G8" s="75">
        <f t="shared" si="2"/>
        <v>35.73170731707318</v>
      </c>
    </row>
    <row r="9" spans="1:7" ht="30" customHeight="1">
      <c r="A9" s="33" t="s">
        <v>217</v>
      </c>
      <c r="B9" s="16">
        <v>287850</v>
      </c>
      <c r="C9" s="17">
        <f t="shared" si="0"/>
        <v>24.9026732416299</v>
      </c>
      <c r="D9" s="16">
        <v>424200</v>
      </c>
      <c r="E9" s="17">
        <f>D9/D16*100</f>
        <v>19.78637063295863</v>
      </c>
      <c r="F9" s="76">
        <f t="shared" si="1"/>
        <v>-136350</v>
      </c>
      <c r="G9" s="75">
        <f t="shared" si="2"/>
        <v>-32.14285714285714</v>
      </c>
    </row>
    <row r="10" spans="1:7" ht="30" customHeight="1">
      <c r="A10" s="33" t="s">
        <v>203</v>
      </c>
      <c r="B10" s="16">
        <v>103773</v>
      </c>
      <c r="C10" s="17">
        <f t="shared" si="0"/>
        <v>8.977679730080457</v>
      </c>
      <c r="D10" s="16">
        <v>475650</v>
      </c>
      <c r="E10" s="17">
        <f>D10/D16*100</f>
        <v>22.186202714678856</v>
      </c>
      <c r="F10" s="76">
        <f t="shared" si="1"/>
        <v>-371877</v>
      </c>
      <c r="G10" s="75">
        <f t="shared" si="2"/>
        <v>-78.18290760012614</v>
      </c>
    </row>
    <row r="11" spans="1:7" ht="30" customHeight="1">
      <c r="A11" s="33" t="s">
        <v>218</v>
      </c>
      <c r="B11" s="16">
        <v>153373</v>
      </c>
      <c r="C11" s="17">
        <f t="shared" si="0"/>
        <v>13.268708365775586</v>
      </c>
      <c r="D11" s="16">
        <v>179403</v>
      </c>
      <c r="E11" s="17">
        <f>D11/D16*100</f>
        <v>8.36806754046364</v>
      </c>
      <c r="F11" s="76">
        <f t="shared" si="1"/>
        <v>-26030</v>
      </c>
      <c r="G11" s="75">
        <f t="shared" si="2"/>
        <v>-14.509233401894061</v>
      </c>
    </row>
    <row r="12" spans="1:7" ht="30" customHeight="1">
      <c r="A12" s="33" t="s">
        <v>219</v>
      </c>
      <c r="B12" s="16">
        <v>500</v>
      </c>
      <c r="C12" s="17">
        <f t="shared" si="0"/>
        <v>0.04325633705337832</v>
      </c>
      <c r="D12" s="16">
        <v>960</v>
      </c>
      <c r="E12" s="17">
        <f>D12/D16*100</f>
        <v>0.04477820793880312</v>
      </c>
      <c r="F12" s="76">
        <f t="shared" si="1"/>
        <v>-460</v>
      </c>
      <c r="G12" s="75">
        <f t="shared" si="2"/>
        <v>-47.916666666666664</v>
      </c>
    </row>
    <row r="13" spans="1:7" ht="30" customHeight="1">
      <c r="A13" s="33" t="s">
        <v>220</v>
      </c>
      <c r="B13" s="16">
        <v>3</v>
      </c>
      <c r="C13" s="17">
        <f t="shared" si="0"/>
        <v>0.00025953802232026995</v>
      </c>
      <c r="D13" s="16">
        <v>2</v>
      </c>
      <c r="E13" s="17">
        <f>D13/D16*100</f>
        <v>9.328793320583982E-05</v>
      </c>
      <c r="F13" s="76">
        <f t="shared" si="1"/>
        <v>1</v>
      </c>
      <c r="G13" s="75">
        <f t="shared" si="2"/>
        <v>50</v>
      </c>
    </row>
    <row r="14" spans="1:7" ht="30" customHeight="1">
      <c r="A14" s="33" t="s">
        <v>221</v>
      </c>
      <c r="B14" s="16">
        <v>561600</v>
      </c>
      <c r="C14" s="17">
        <f t="shared" si="0"/>
        <v>48.58551777835453</v>
      </c>
      <c r="D14" s="16">
        <v>1017900</v>
      </c>
      <c r="E14" s="17">
        <f>D14/D16*100</f>
        <v>47.47889360511218</v>
      </c>
      <c r="F14" s="76">
        <f t="shared" si="1"/>
        <v>-456300</v>
      </c>
      <c r="G14" s="75">
        <f t="shared" si="2"/>
        <v>-44.827586206896555</v>
      </c>
    </row>
    <row r="15" spans="1:7" ht="30" customHeight="1">
      <c r="A15" s="33" t="s">
        <v>222</v>
      </c>
      <c r="B15" s="16">
        <v>0</v>
      </c>
      <c r="C15" s="17">
        <f t="shared" si="0"/>
        <v>0</v>
      </c>
      <c r="D15" s="16">
        <v>42</v>
      </c>
      <c r="E15" s="17">
        <f>D15/D16*100</f>
        <v>0.0019590465973226365</v>
      </c>
      <c r="F15" s="76">
        <f>B15-D15</f>
        <v>-42</v>
      </c>
      <c r="G15" s="84" t="s">
        <v>208</v>
      </c>
    </row>
    <row r="16" spans="1:7" ht="30" customHeight="1">
      <c r="A16" s="2" t="s">
        <v>163</v>
      </c>
      <c r="B16" s="22">
        <f>SUM(B7:B14)</f>
        <v>1155900</v>
      </c>
      <c r="C16" s="77">
        <v>100</v>
      </c>
      <c r="D16" s="22">
        <f>SUM(D7:D15)</f>
        <v>2143900</v>
      </c>
      <c r="E16" s="77">
        <v>100</v>
      </c>
      <c r="F16" s="76">
        <f t="shared" si="1"/>
        <v>-988000</v>
      </c>
      <c r="G16" s="75">
        <f t="shared" si="2"/>
        <v>-46.08423900368487</v>
      </c>
    </row>
    <row r="17" ht="30" customHeight="1">
      <c r="A17" s="11" t="s">
        <v>223</v>
      </c>
    </row>
    <row r="18" spans="1:7" ht="20.25" customHeight="1">
      <c r="A18" s="73" t="s">
        <v>164</v>
      </c>
      <c r="B18" s="73"/>
      <c r="C18" s="73"/>
      <c r="D18" s="73"/>
      <c r="E18" s="73"/>
      <c r="F18" s="73"/>
      <c r="G18" s="73"/>
    </row>
    <row r="19" spans="1:7" ht="20.25" customHeight="1">
      <c r="A19" s="1"/>
      <c r="G19" s="12" t="s">
        <v>24</v>
      </c>
    </row>
    <row r="20" spans="1:7" ht="30" customHeight="1">
      <c r="A20" s="120" t="s">
        <v>55</v>
      </c>
      <c r="B20" s="120" t="s">
        <v>26</v>
      </c>
      <c r="C20" s="120"/>
      <c r="D20" s="120" t="s">
        <v>27</v>
      </c>
      <c r="E20" s="120"/>
      <c r="F20" s="106" t="s">
        <v>88</v>
      </c>
      <c r="G20" s="172"/>
    </row>
    <row r="21" spans="1:7" ht="30" customHeight="1">
      <c r="A21" s="121"/>
      <c r="B21" s="2" t="s">
        <v>29</v>
      </c>
      <c r="C21" s="2" t="s">
        <v>30</v>
      </c>
      <c r="D21" s="2" t="s">
        <v>29</v>
      </c>
      <c r="E21" s="2" t="s">
        <v>30</v>
      </c>
      <c r="F21" s="35" t="s">
        <v>0</v>
      </c>
      <c r="G21" s="74" t="s">
        <v>1</v>
      </c>
    </row>
    <row r="22" spans="1:7" ht="30" customHeight="1">
      <c r="A22" s="33" t="s">
        <v>165</v>
      </c>
      <c r="B22" s="16">
        <v>59885</v>
      </c>
      <c r="C22" s="17">
        <f>B22/B26*100</f>
        <v>5.180811488883121</v>
      </c>
      <c r="D22" s="16">
        <v>40490</v>
      </c>
      <c r="E22" s="17">
        <f>D22/D26*100</f>
        <v>1.8886142077522272</v>
      </c>
      <c r="F22" s="85">
        <f>B22-D22</f>
        <v>19395</v>
      </c>
      <c r="G22" s="75">
        <f>(B22/D22-1)*100</f>
        <v>47.90071622622869</v>
      </c>
    </row>
    <row r="23" spans="1:7" ht="30" customHeight="1">
      <c r="A23" s="33" t="s">
        <v>224</v>
      </c>
      <c r="B23" s="16">
        <v>973375</v>
      </c>
      <c r="C23" s="17">
        <f>B23/B26*100</f>
        <v>84.20927415866424</v>
      </c>
      <c r="D23" s="16">
        <v>1991529</v>
      </c>
      <c r="E23" s="17">
        <f>D23/D26*100</f>
        <v>92.89281216474649</v>
      </c>
      <c r="F23" s="85">
        <f>B23-D23</f>
        <v>-1018154</v>
      </c>
      <c r="G23" s="75">
        <f>(B23/D23-1)*100</f>
        <v>-51.124236704562165</v>
      </c>
    </row>
    <row r="24" spans="1:7" ht="30" customHeight="1">
      <c r="A24" s="33" t="s">
        <v>225</v>
      </c>
      <c r="B24" s="16">
        <v>121940</v>
      </c>
      <c r="C24" s="17">
        <f>B24/B26*100</f>
        <v>10.549355480577905</v>
      </c>
      <c r="D24" s="16">
        <v>111181</v>
      </c>
      <c r="E24" s="17">
        <f>D24/D26*100</f>
        <v>5.185922850879239</v>
      </c>
      <c r="F24" s="85">
        <f>B24-D24</f>
        <v>10759</v>
      </c>
      <c r="G24" s="75">
        <f>(B24/D24-1)*100</f>
        <v>9.677013158723158</v>
      </c>
    </row>
    <row r="25" spans="1:7" ht="30" customHeight="1">
      <c r="A25" s="33" t="s">
        <v>184</v>
      </c>
      <c r="B25" s="16">
        <v>700</v>
      </c>
      <c r="C25" s="17">
        <f>B25/B26*100</f>
        <v>0.06055887187472965</v>
      </c>
      <c r="D25" s="16">
        <v>700</v>
      </c>
      <c r="E25" s="17">
        <f>D25/D26*100</f>
        <v>0.03265077662204394</v>
      </c>
      <c r="F25" s="85">
        <f>B25-D25</f>
        <v>0</v>
      </c>
      <c r="G25" s="75">
        <f>(B25/D25-1)*100</f>
        <v>0</v>
      </c>
    </row>
    <row r="26" spans="1:7" ht="30" customHeight="1">
      <c r="A26" s="2" t="s">
        <v>174</v>
      </c>
      <c r="B26" s="22">
        <f>SUM(B22:B25)</f>
        <v>1155900</v>
      </c>
      <c r="C26" s="77">
        <v>100</v>
      </c>
      <c r="D26" s="22">
        <f>SUM(D22:D25)</f>
        <v>2143900</v>
      </c>
      <c r="E26" s="23">
        <v>100</v>
      </c>
      <c r="F26" s="85">
        <f>B26-D26</f>
        <v>-988000</v>
      </c>
      <c r="G26" s="75">
        <f>(B26/D26-1)*100</f>
        <v>-46.08423900368487</v>
      </c>
    </row>
  </sheetData>
  <mergeCells count="8">
    <mergeCell ref="A20:A21"/>
    <mergeCell ref="B20:C20"/>
    <mergeCell ref="F20:G20"/>
    <mergeCell ref="D20:E20"/>
    <mergeCell ref="A5:A6"/>
    <mergeCell ref="B5:C5"/>
    <mergeCell ref="F5:G5"/>
    <mergeCell ref="D5:E5"/>
  </mergeCells>
  <printOptions horizontalCentered="1"/>
  <pageMargins left="0.5118110236220472" right="0.4724409448818898" top="0.4724409448818898" bottom="0.4330708661417323" header="0.5118110236220472" footer="0.433070866141732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="75" zoomScaleNormal="75" workbookViewId="0" topLeftCell="A1">
      <selection activeCell="B12" sqref="B12"/>
    </sheetView>
  </sheetViews>
  <sheetFormatPr defaultColWidth="9.00390625" defaultRowHeight="24" customHeight="1"/>
  <cols>
    <col min="1" max="1" width="26.625" style="11" customWidth="1"/>
    <col min="2" max="2" width="18.625" style="11" customWidth="1"/>
    <col min="3" max="3" width="12.625" style="11" customWidth="1"/>
    <col min="4" max="4" width="18.625" style="11" customWidth="1"/>
    <col min="5" max="5" width="12.625" style="11" customWidth="1"/>
    <col min="6" max="6" width="13.625" style="11" customWidth="1"/>
    <col min="7" max="7" width="11.625" style="11" customWidth="1"/>
    <col min="8" max="16384" width="9.00390625" style="11" customWidth="1"/>
  </cols>
  <sheetData>
    <row r="1" spans="1:7" ht="39.75" customHeight="1">
      <c r="A1" s="107" t="s">
        <v>23</v>
      </c>
      <c r="B1" s="107"/>
      <c r="C1" s="107"/>
      <c r="D1" s="107"/>
      <c r="E1" s="107"/>
      <c r="F1" s="107"/>
      <c r="G1" s="107"/>
    </row>
    <row r="2" ht="23.25" customHeight="1">
      <c r="G2" s="12" t="s">
        <v>24</v>
      </c>
    </row>
    <row r="3" spans="1:7" s="1" customFormat="1" ht="39.75" customHeight="1">
      <c r="A3" s="120" t="s">
        <v>25</v>
      </c>
      <c r="B3" s="120" t="s">
        <v>26</v>
      </c>
      <c r="C3" s="120"/>
      <c r="D3" s="120" t="s">
        <v>27</v>
      </c>
      <c r="E3" s="120"/>
      <c r="F3" s="122" t="s">
        <v>28</v>
      </c>
      <c r="G3" s="123"/>
    </row>
    <row r="4" spans="1:7" s="1" customFormat="1" ht="39.75" customHeight="1">
      <c r="A4" s="121"/>
      <c r="B4" s="2" t="s">
        <v>29</v>
      </c>
      <c r="C4" s="2" t="s">
        <v>30</v>
      </c>
      <c r="D4" s="2" t="s">
        <v>29</v>
      </c>
      <c r="E4" s="2" t="s">
        <v>30</v>
      </c>
      <c r="F4" s="2" t="s">
        <v>31</v>
      </c>
      <c r="G4" s="14" t="s">
        <v>1</v>
      </c>
    </row>
    <row r="5" spans="1:7" ht="39.75" customHeight="1">
      <c r="A5" s="15" t="s">
        <v>32</v>
      </c>
      <c r="B5" s="16">
        <v>5798333</v>
      </c>
      <c r="C5" s="17">
        <f aca="true" t="shared" si="0" ref="C5:C25">ROUND(B5/$B$26*100,1)</f>
        <v>27.7</v>
      </c>
      <c r="D5" s="16">
        <v>5944443</v>
      </c>
      <c r="E5" s="17">
        <f>ROUND(D5/$D$26*100,1)</f>
        <v>28.9</v>
      </c>
      <c r="F5" s="18">
        <f>B5-D5</f>
        <v>-146110</v>
      </c>
      <c r="G5" s="19">
        <f aca="true" t="shared" si="1" ref="G5:G26">(B5/D5-1)*100</f>
        <v>-2.457925830897867</v>
      </c>
    </row>
    <row r="6" spans="1:7" ht="39.75" customHeight="1">
      <c r="A6" s="15" t="s">
        <v>33</v>
      </c>
      <c r="B6" s="16">
        <v>452000</v>
      </c>
      <c r="C6" s="17">
        <f t="shared" si="0"/>
        <v>2.2</v>
      </c>
      <c r="D6" s="16">
        <v>450000</v>
      </c>
      <c r="E6" s="17">
        <f aca="true" t="shared" si="2" ref="E6:E26">ROUND(D6/$D$26*100,1)</f>
        <v>2.2</v>
      </c>
      <c r="F6" s="18">
        <f aca="true" t="shared" si="3" ref="F6:F26">B6-D6</f>
        <v>2000</v>
      </c>
      <c r="G6" s="19">
        <f t="shared" si="1"/>
        <v>0.4444444444444473</v>
      </c>
    </row>
    <row r="7" spans="1:7" ht="39.75" customHeight="1">
      <c r="A7" s="15" t="s">
        <v>34</v>
      </c>
      <c r="B7" s="16">
        <v>29000</v>
      </c>
      <c r="C7" s="17">
        <f t="shared" si="0"/>
        <v>0.1</v>
      </c>
      <c r="D7" s="16">
        <v>14000</v>
      </c>
      <c r="E7" s="17">
        <f t="shared" si="2"/>
        <v>0.1</v>
      </c>
      <c r="F7" s="18">
        <f t="shared" si="3"/>
        <v>15000</v>
      </c>
      <c r="G7" s="19">
        <f t="shared" si="1"/>
        <v>107.14285714285717</v>
      </c>
    </row>
    <row r="8" spans="1:7" ht="39.75" customHeight="1">
      <c r="A8" s="15" t="s">
        <v>35</v>
      </c>
      <c r="B8" s="16">
        <v>29000</v>
      </c>
      <c r="C8" s="17">
        <f t="shared" si="0"/>
        <v>0.1</v>
      </c>
      <c r="D8" s="16">
        <v>35000</v>
      </c>
      <c r="E8" s="17">
        <f t="shared" si="2"/>
        <v>0.2</v>
      </c>
      <c r="F8" s="18">
        <f t="shared" si="3"/>
        <v>-6000</v>
      </c>
      <c r="G8" s="19">
        <f t="shared" si="1"/>
        <v>-17.14285714285714</v>
      </c>
    </row>
    <row r="9" spans="1:7" ht="39.75" customHeight="1">
      <c r="A9" s="15" t="s">
        <v>36</v>
      </c>
      <c r="B9" s="16">
        <v>15000</v>
      </c>
      <c r="C9" s="17">
        <f t="shared" si="0"/>
        <v>0.1</v>
      </c>
      <c r="D9" s="16">
        <v>25000</v>
      </c>
      <c r="E9" s="17">
        <f t="shared" si="2"/>
        <v>0.1</v>
      </c>
      <c r="F9" s="18">
        <f t="shared" si="3"/>
        <v>-10000</v>
      </c>
      <c r="G9" s="19">
        <f t="shared" si="1"/>
        <v>-40</v>
      </c>
    </row>
    <row r="10" spans="1:7" ht="39.75" customHeight="1">
      <c r="A10" s="15" t="s">
        <v>37</v>
      </c>
      <c r="B10" s="16">
        <v>500000</v>
      </c>
      <c r="C10" s="17">
        <f t="shared" si="0"/>
        <v>2.4</v>
      </c>
      <c r="D10" s="16">
        <v>552000</v>
      </c>
      <c r="E10" s="17">
        <f t="shared" si="2"/>
        <v>2.7</v>
      </c>
      <c r="F10" s="18">
        <f t="shared" si="3"/>
        <v>-52000</v>
      </c>
      <c r="G10" s="19">
        <f t="shared" si="1"/>
        <v>-9.420289855072461</v>
      </c>
    </row>
    <row r="11" spans="1:7" ht="39.75" customHeight="1">
      <c r="A11" s="15" t="s">
        <v>38</v>
      </c>
      <c r="B11" s="16">
        <v>85000</v>
      </c>
      <c r="C11" s="17">
        <f t="shared" si="0"/>
        <v>0.4</v>
      </c>
      <c r="D11" s="16">
        <v>82000</v>
      </c>
      <c r="E11" s="17">
        <f t="shared" si="2"/>
        <v>0.4</v>
      </c>
      <c r="F11" s="18">
        <f t="shared" si="3"/>
        <v>3000</v>
      </c>
      <c r="G11" s="19">
        <f t="shared" si="1"/>
        <v>3.658536585365857</v>
      </c>
    </row>
    <row r="12" spans="1:7" ht="39.75" customHeight="1">
      <c r="A12" s="15" t="s">
        <v>39</v>
      </c>
      <c r="B12" s="16">
        <v>307000</v>
      </c>
      <c r="C12" s="17">
        <f t="shared" si="0"/>
        <v>1.5</v>
      </c>
      <c r="D12" s="16">
        <v>365000</v>
      </c>
      <c r="E12" s="17">
        <f t="shared" si="2"/>
        <v>1.8</v>
      </c>
      <c r="F12" s="18">
        <f t="shared" si="3"/>
        <v>-58000</v>
      </c>
      <c r="G12" s="19">
        <f t="shared" si="1"/>
        <v>-15.890410958904111</v>
      </c>
    </row>
    <row r="13" spans="1:7" ht="39.75" customHeight="1">
      <c r="A13" s="15" t="s">
        <v>40</v>
      </c>
      <c r="B13" s="16">
        <v>57000</v>
      </c>
      <c r="C13" s="17">
        <f t="shared" si="0"/>
        <v>0.3</v>
      </c>
      <c r="D13" s="16">
        <v>63000</v>
      </c>
      <c r="E13" s="17">
        <f t="shared" si="2"/>
        <v>0.3</v>
      </c>
      <c r="F13" s="18">
        <f t="shared" si="3"/>
        <v>-6000</v>
      </c>
      <c r="G13" s="19">
        <f t="shared" si="1"/>
        <v>-9.523809523809524</v>
      </c>
    </row>
    <row r="14" spans="1:7" ht="39.75" customHeight="1">
      <c r="A14" s="15" t="s">
        <v>41</v>
      </c>
      <c r="B14" s="16">
        <v>5623000</v>
      </c>
      <c r="C14" s="17">
        <f t="shared" si="0"/>
        <v>26.9</v>
      </c>
      <c r="D14" s="16">
        <v>5615000</v>
      </c>
      <c r="E14" s="17">
        <f t="shared" si="2"/>
        <v>27.3</v>
      </c>
      <c r="F14" s="18">
        <f t="shared" si="3"/>
        <v>8000</v>
      </c>
      <c r="G14" s="19">
        <f t="shared" si="1"/>
        <v>0.14247551202137831</v>
      </c>
    </row>
    <row r="15" spans="1:7" ht="39.75" customHeight="1">
      <c r="A15" s="15" t="s">
        <v>42</v>
      </c>
      <c r="B15" s="16">
        <v>14000</v>
      </c>
      <c r="C15" s="17">
        <f t="shared" si="0"/>
        <v>0.1</v>
      </c>
      <c r="D15" s="16">
        <v>15000</v>
      </c>
      <c r="E15" s="17">
        <f t="shared" si="2"/>
        <v>0.1</v>
      </c>
      <c r="F15" s="18">
        <f t="shared" si="3"/>
        <v>-1000</v>
      </c>
      <c r="G15" s="19">
        <f t="shared" si="1"/>
        <v>-6.666666666666665</v>
      </c>
    </row>
    <row r="16" spans="1:7" ht="39.75" customHeight="1">
      <c r="A16" s="15" t="s">
        <v>43</v>
      </c>
      <c r="B16" s="16">
        <v>277271</v>
      </c>
      <c r="C16" s="17">
        <f t="shared" si="0"/>
        <v>1.3</v>
      </c>
      <c r="D16" s="16">
        <v>260429</v>
      </c>
      <c r="E16" s="17">
        <f t="shared" si="2"/>
        <v>1.3</v>
      </c>
      <c r="F16" s="18">
        <f t="shared" si="3"/>
        <v>16842</v>
      </c>
      <c r="G16" s="19">
        <f t="shared" si="1"/>
        <v>6.467021721851252</v>
      </c>
    </row>
    <row r="17" spans="1:7" ht="39.75" customHeight="1">
      <c r="A17" s="15" t="s">
        <v>44</v>
      </c>
      <c r="B17" s="16">
        <v>294490</v>
      </c>
      <c r="C17" s="17">
        <f t="shared" si="0"/>
        <v>1.4</v>
      </c>
      <c r="D17" s="16">
        <v>336300</v>
      </c>
      <c r="E17" s="17">
        <f t="shared" si="2"/>
        <v>1.6</v>
      </c>
      <c r="F17" s="18">
        <f t="shared" si="3"/>
        <v>-41810</v>
      </c>
      <c r="G17" s="19">
        <f t="shared" si="1"/>
        <v>-12.4323520666072</v>
      </c>
    </row>
    <row r="18" spans="1:7" ht="39.75" customHeight="1">
      <c r="A18" s="15" t="s">
        <v>45</v>
      </c>
      <c r="B18" s="16">
        <v>1088441</v>
      </c>
      <c r="C18" s="17">
        <f t="shared" si="0"/>
        <v>5.2</v>
      </c>
      <c r="D18" s="16">
        <v>1059142</v>
      </c>
      <c r="E18" s="17">
        <v>5.1</v>
      </c>
      <c r="F18" s="18">
        <f t="shared" si="3"/>
        <v>29299</v>
      </c>
      <c r="G18" s="19">
        <f t="shared" si="1"/>
        <v>2.766295737493185</v>
      </c>
    </row>
    <row r="19" spans="1:7" ht="39.75" customHeight="1">
      <c r="A19" s="15" t="s">
        <v>46</v>
      </c>
      <c r="B19" s="16">
        <v>1108887</v>
      </c>
      <c r="C19" s="17">
        <f t="shared" si="0"/>
        <v>5.3</v>
      </c>
      <c r="D19" s="16">
        <v>1069284</v>
      </c>
      <c r="E19" s="17">
        <f t="shared" si="2"/>
        <v>5.2</v>
      </c>
      <c r="F19" s="18">
        <f t="shared" si="3"/>
        <v>39603</v>
      </c>
      <c r="G19" s="19">
        <f t="shared" si="1"/>
        <v>3.703693312534373</v>
      </c>
    </row>
    <row r="20" spans="1:7" ht="39.75" customHeight="1">
      <c r="A20" s="15" t="s">
        <v>47</v>
      </c>
      <c r="B20" s="16">
        <v>95407</v>
      </c>
      <c r="C20" s="17">
        <v>0.4</v>
      </c>
      <c r="D20" s="16">
        <v>65327</v>
      </c>
      <c r="E20" s="17">
        <f t="shared" si="2"/>
        <v>0.3</v>
      </c>
      <c r="F20" s="18">
        <f t="shared" si="3"/>
        <v>30080</v>
      </c>
      <c r="G20" s="19">
        <f t="shared" si="1"/>
        <v>46.04527989958209</v>
      </c>
    </row>
    <row r="21" spans="1:7" ht="39.75" customHeight="1">
      <c r="A21" s="15" t="s">
        <v>48</v>
      </c>
      <c r="B21" s="16">
        <v>1</v>
      </c>
      <c r="C21" s="17">
        <f t="shared" si="0"/>
        <v>0</v>
      </c>
      <c r="D21" s="16">
        <v>1</v>
      </c>
      <c r="E21" s="17">
        <f t="shared" si="2"/>
        <v>0</v>
      </c>
      <c r="F21" s="18">
        <f t="shared" si="3"/>
        <v>0</v>
      </c>
      <c r="G21" s="19">
        <f t="shared" si="1"/>
        <v>0</v>
      </c>
    </row>
    <row r="22" spans="1:9" ht="39.75" customHeight="1">
      <c r="A22" s="15" t="s">
        <v>49</v>
      </c>
      <c r="B22" s="16">
        <v>2897469</v>
      </c>
      <c r="C22" s="17">
        <f t="shared" si="0"/>
        <v>13.8</v>
      </c>
      <c r="D22" s="16">
        <v>1819486</v>
      </c>
      <c r="E22" s="17">
        <v>8.8</v>
      </c>
      <c r="F22" s="18">
        <f t="shared" si="3"/>
        <v>1077983</v>
      </c>
      <c r="G22" s="19">
        <f t="shared" si="1"/>
        <v>59.24656743717731</v>
      </c>
      <c r="H22" s="20"/>
      <c r="I22" s="21"/>
    </row>
    <row r="23" spans="1:7" ht="39.75" customHeight="1">
      <c r="A23" s="15" t="s">
        <v>50</v>
      </c>
      <c r="B23" s="16">
        <v>100000</v>
      </c>
      <c r="C23" s="17">
        <f t="shared" si="0"/>
        <v>0.5</v>
      </c>
      <c r="D23" s="16">
        <v>100000</v>
      </c>
      <c r="E23" s="17">
        <f t="shared" si="2"/>
        <v>0.5</v>
      </c>
      <c r="F23" s="18">
        <f t="shared" si="3"/>
        <v>0</v>
      </c>
      <c r="G23" s="19">
        <f t="shared" si="1"/>
        <v>0</v>
      </c>
    </row>
    <row r="24" spans="1:7" ht="39.75" customHeight="1">
      <c r="A24" s="15" t="s">
        <v>51</v>
      </c>
      <c r="B24" s="16">
        <v>642213</v>
      </c>
      <c r="C24" s="17">
        <f t="shared" si="0"/>
        <v>3.1</v>
      </c>
      <c r="D24" s="16">
        <v>671788</v>
      </c>
      <c r="E24" s="17">
        <f t="shared" si="2"/>
        <v>3.3</v>
      </c>
      <c r="F24" s="18">
        <f t="shared" si="3"/>
        <v>-29575</v>
      </c>
      <c r="G24" s="19">
        <f t="shared" si="1"/>
        <v>-4.402430528678691</v>
      </c>
    </row>
    <row r="25" spans="1:7" ht="39.75" customHeight="1">
      <c r="A25" s="15" t="s">
        <v>52</v>
      </c>
      <c r="B25" s="16">
        <v>1508488</v>
      </c>
      <c r="C25" s="17">
        <f t="shared" si="0"/>
        <v>7.2</v>
      </c>
      <c r="D25" s="16">
        <v>2007800</v>
      </c>
      <c r="E25" s="17">
        <f t="shared" si="2"/>
        <v>9.8</v>
      </c>
      <c r="F25" s="18">
        <f t="shared" si="3"/>
        <v>-499312</v>
      </c>
      <c r="G25" s="19">
        <f t="shared" si="1"/>
        <v>-24.868612411594782</v>
      </c>
    </row>
    <row r="26" spans="1:7" ht="39.75" customHeight="1">
      <c r="A26" s="2" t="s">
        <v>53</v>
      </c>
      <c r="B26" s="22">
        <f>SUM(B5:B25)</f>
        <v>20922000</v>
      </c>
      <c r="C26" s="23">
        <f>SUM(C5:C25)</f>
        <v>100</v>
      </c>
      <c r="D26" s="22">
        <f>SUM(D5:D25)</f>
        <v>20550000</v>
      </c>
      <c r="E26" s="17">
        <f t="shared" si="2"/>
        <v>100</v>
      </c>
      <c r="F26" s="18">
        <f t="shared" si="3"/>
        <v>372000</v>
      </c>
      <c r="G26" s="19">
        <f t="shared" si="1"/>
        <v>1.810218978102185</v>
      </c>
    </row>
  </sheetData>
  <mergeCells count="5">
    <mergeCell ref="A1:G1"/>
    <mergeCell ref="B3:C3"/>
    <mergeCell ref="A3:A4"/>
    <mergeCell ref="F3:G3"/>
    <mergeCell ref="D3:E3"/>
  </mergeCells>
  <printOptions horizontalCentered="1"/>
  <pageMargins left="0.53" right="0.44" top="0.57" bottom="0.3937007874015748" header="0.31496062992125984" footer="0.31496062992125984"/>
  <pageSetup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H6" sqref="H6"/>
    </sheetView>
  </sheetViews>
  <sheetFormatPr defaultColWidth="9.00390625" defaultRowHeight="13.5"/>
  <cols>
    <col min="1" max="2" width="9.00390625" style="11" customWidth="1"/>
    <col min="3" max="3" width="11.625" style="11" bestFit="1" customWidth="1"/>
    <col min="4" max="4" width="18.625" style="11" customWidth="1"/>
    <col min="5" max="5" width="12.625" style="11" customWidth="1"/>
    <col min="6" max="6" width="18.625" style="11" customWidth="1"/>
    <col min="7" max="7" width="12.625" style="11" customWidth="1"/>
    <col min="8" max="8" width="12.75390625" style="11" customWidth="1"/>
    <col min="9" max="9" width="10.625" style="11" customWidth="1"/>
    <col min="10" max="16384" width="9.00390625" style="11" customWidth="1"/>
  </cols>
  <sheetData>
    <row r="1" spans="1:9" ht="45.75" customHeight="1">
      <c r="A1" s="107" t="s">
        <v>54</v>
      </c>
      <c r="B1" s="124"/>
      <c r="C1" s="124"/>
      <c r="D1" s="124"/>
      <c r="E1" s="124"/>
      <c r="F1" s="124"/>
      <c r="G1" s="124"/>
      <c r="H1" s="124"/>
      <c r="I1" s="124"/>
    </row>
    <row r="2" spans="2:9" ht="38.25" customHeight="1">
      <c r="B2" s="24"/>
      <c r="I2" s="12" t="s">
        <v>11</v>
      </c>
    </row>
    <row r="3" spans="1:9" ht="42" customHeight="1">
      <c r="A3" s="120" t="s">
        <v>55</v>
      </c>
      <c r="B3" s="120"/>
      <c r="C3" s="120"/>
      <c r="D3" s="120" t="s">
        <v>26</v>
      </c>
      <c r="E3" s="120"/>
      <c r="F3" s="120" t="s">
        <v>27</v>
      </c>
      <c r="G3" s="120"/>
      <c r="H3" s="120" t="s">
        <v>0</v>
      </c>
      <c r="I3" s="120" t="s">
        <v>1</v>
      </c>
    </row>
    <row r="4" spans="1:9" ht="42" customHeight="1">
      <c r="A4" s="120"/>
      <c r="B4" s="120"/>
      <c r="C4" s="120"/>
      <c r="D4" s="125" t="s">
        <v>29</v>
      </c>
      <c r="E4" s="125" t="s">
        <v>30</v>
      </c>
      <c r="F4" s="125" t="s">
        <v>29</v>
      </c>
      <c r="G4" s="125" t="s">
        <v>30</v>
      </c>
      <c r="H4" s="120"/>
      <c r="I4" s="120"/>
    </row>
    <row r="5" spans="1:9" ht="42" customHeight="1">
      <c r="A5" s="120"/>
      <c r="B5" s="120"/>
      <c r="C5" s="120"/>
      <c r="D5" s="126"/>
      <c r="E5" s="126"/>
      <c r="F5" s="126"/>
      <c r="G5" s="126"/>
      <c r="H5" s="120"/>
      <c r="I5" s="120"/>
    </row>
    <row r="6" spans="1:9" ht="42" customHeight="1">
      <c r="A6" s="132" t="s">
        <v>56</v>
      </c>
      <c r="B6" s="132"/>
      <c r="C6" s="132"/>
      <c r="D6" s="16">
        <f>D7+D10</f>
        <v>2727943</v>
      </c>
      <c r="E6" s="25">
        <f aca="true" t="shared" si="0" ref="E6:E18">D6/$D$24*100</f>
        <v>47.04702196303662</v>
      </c>
      <c r="F6" s="16">
        <v>2881055</v>
      </c>
      <c r="G6" s="25">
        <f>F6/$F$24*100</f>
        <v>48.46635757126446</v>
      </c>
      <c r="H6" s="18">
        <f>SUM(D6-F6)</f>
        <v>-153112</v>
      </c>
      <c r="I6" s="26">
        <f>((D6/F6)-1)*100</f>
        <v>-5.3144421054093005</v>
      </c>
    </row>
    <row r="7" spans="1:9" ht="42" customHeight="1">
      <c r="A7" s="27"/>
      <c r="B7" s="127" t="s">
        <v>57</v>
      </c>
      <c r="C7" s="128"/>
      <c r="D7" s="16">
        <f>D8+D9</f>
        <v>2366192</v>
      </c>
      <c r="E7" s="25">
        <f t="shared" si="0"/>
        <v>40.80814261616227</v>
      </c>
      <c r="F7" s="16">
        <v>2395393</v>
      </c>
      <c r="G7" s="25">
        <f aca="true" t="shared" si="1" ref="G7:G24">F7/$F$24*100</f>
        <v>40.296340632755665</v>
      </c>
      <c r="H7" s="18">
        <f aca="true" t="shared" si="2" ref="H7:H23">SUM(D7-F7)</f>
        <v>-29201</v>
      </c>
      <c r="I7" s="26">
        <f>((D7/F7)-1)*100</f>
        <v>-1.2190483983212763</v>
      </c>
    </row>
    <row r="8" spans="1:9" ht="42" customHeight="1">
      <c r="A8" s="27"/>
      <c r="B8" s="28"/>
      <c r="C8" s="29" t="s">
        <v>58</v>
      </c>
      <c r="D8" s="16">
        <v>2318692</v>
      </c>
      <c r="E8" s="25">
        <f t="shared" si="0"/>
        <v>39.98894164926368</v>
      </c>
      <c r="F8" s="16">
        <v>2359527</v>
      </c>
      <c r="G8" s="25">
        <f t="shared" si="1"/>
        <v>39.692987215118386</v>
      </c>
      <c r="H8" s="18">
        <f t="shared" si="2"/>
        <v>-40835</v>
      </c>
      <c r="I8" s="26">
        <f>((D8/F8)-1)*100</f>
        <v>-1.730643472187432</v>
      </c>
    </row>
    <row r="9" spans="1:9" ht="42" customHeight="1">
      <c r="A9" s="27"/>
      <c r="B9" s="30"/>
      <c r="C9" s="29" t="s">
        <v>59</v>
      </c>
      <c r="D9" s="16">
        <v>47500</v>
      </c>
      <c r="E9" s="25">
        <f t="shared" si="0"/>
        <v>0.8192009668985897</v>
      </c>
      <c r="F9" s="16">
        <v>35866</v>
      </c>
      <c r="G9" s="25">
        <f t="shared" si="1"/>
        <v>0.603353417637279</v>
      </c>
      <c r="H9" s="18">
        <f t="shared" si="2"/>
        <v>11634</v>
      </c>
      <c r="I9" s="26">
        <f aca="true" t="shared" si="3" ref="I9:I17">((D9/F9)-1)*100</f>
        <v>32.43740589973791</v>
      </c>
    </row>
    <row r="10" spans="1:9" ht="42" customHeight="1">
      <c r="A10" s="27"/>
      <c r="B10" s="127" t="s">
        <v>60</v>
      </c>
      <c r="C10" s="128"/>
      <c r="D10" s="16">
        <f>D11+D12</f>
        <v>361751</v>
      </c>
      <c r="E10" s="25">
        <f t="shared" si="0"/>
        <v>6.238879346874351</v>
      </c>
      <c r="F10" s="16">
        <v>485662</v>
      </c>
      <c r="G10" s="25">
        <f t="shared" si="1"/>
        <v>8.170016938508788</v>
      </c>
      <c r="H10" s="18">
        <f t="shared" si="2"/>
        <v>-123911</v>
      </c>
      <c r="I10" s="26">
        <f t="shared" si="3"/>
        <v>-25.513834724561523</v>
      </c>
    </row>
    <row r="11" spans="1:9" ht="42" customHeight="1">
      <c r="A11" s="27"/>
      <c r="B11" s="28"/>
      <c r="C11" s="29" t="s">
        <v>58</v>
      </c>
      <c r="D11" s="16">
        <v>361451</v>
      </c>
      <c r="E11" s="25">
        <f t="shared" si="0"/>
        <v>6.233705446030782</v>
      </c>
      <c r="F11" s="16">
        <v>485462</v>
      </c>
      <c r="G11" s="25">
        <f t="shared" si="1"/>
        <v>8.166652451709941</v>
      </c>
      <c r="H11" s="18">
        <f t="shared" si="2"/>
        <v>-124011</v>
      </c>
      <c r="I11" s="26">
        <f t="shared" si="3"/>
        <v>-25.54494481545414</v>
      </c>
    </row>
    <row r="12" spans="1:9" ht="42" customHeight="1">
      <c r="A12" s="31"/>
      <c r="B12" s="30"/>
      <c r="C12" s="29" t="s">
        <v>59</v>
      </c>
      <c r="D12" s="16">
        <v>300</v>
      </c>
      <c r="E12" s="25">
        <f t="shared" si="0"/>
        <v>0.00517390084357004</v>
      </c>
      <c r="F12" s="16">
        <v>200</v>
      </c>
      <c r="G12" s="25">
        <f t="shared" si="1"/>
        <v>0.003364486798847259</v>
      </c>
      <c r="H12" s="18">
        <f t="shared" si="2"/>
        <v>100</v>
      </c>
      <c r="I12" s="26">
        <f t="shared" si="3"/>
        <v>50</v>
      </c>
    </row>
    <row r="13" spans="1:9" ht="42" customHeight="1">
      <c r="A13" s="132" t="s">
        <v>61</v>
      </c>
      <c r="B13" s="132"/>
      <c r="C13" s="132"/>
      <c r="D13" s="16">
        <f>D14+D17</f>
        <v>2656515</v>
      </c>
      <c r="E13" s="25">
        <f t="shared" si="0"/>
        <v>45.81515066485488</v>
      </c>
      <c r="F13" s="16">
        <v>2630982</v>
      </c>
      <c r="G13" s="25">
        <f t="shared" si="1"/>
        <v>44.2595210350238</v>
      </c>
      <c r="H13" s="18">
        <f t="shared" si="2"/>
        <v>25533</v>
      </c>
      <c r="I13" s="26">
        <f t="shared" si="3"/>
        <v>0.9704741423544494</v>
      </c>
    </row>
    <row r="14" spans="1:9" ht="42" customHeight="1">
      <c r="A14" s="27"/>
      <c r="B14" s="127" t="s">
        <v>62</v>
      </c>
      <c r="C14" s="128"/>
      <c r="D14" s="16">
        <f>D15+D16</f>
        <v>2641000</v>
      </c>
      <c r="E14" s="25">
        <f t="shared" si="0"/>
        <v>45.54757375956158</v>
      </c>
      <c r="F14" s="16">
        <v>2613983</v>
      </c>
      <c r="G14" s="25">
        <f t="shared" si="1"/>
        <v>43.97355647955578</v>
      </c>
      <c r="H14" s="18">
        <f t="shared" si="2"/>
        <v>27017</v>
      </c>
      <c r="I14" s="26">
        <f t="shared" si="3"/>
        <v>1.0335568364446157</v>
      </c>
    </row>
    <row r="15" spans="1:9" ht="42" customHeight="1">
      <c r="A15" s="27"/>
      <c r="B15" s="28"/>
      <c r="C15" s="29" t="s">
        <v>58</v>
      </c>
      <c r="D15" s="16">
        <v>2568000</v>
      </c>
      <c r="E15" s="25">
        <f t="shared" si="0"/>
        <v>44.28859122095954</v>
      </c>
      <c r="F15" s="16">
        <v>2539000</v>
      </c>
      <c r="G15" s="25">
        <f t="shared" si="1"/>
        <v>42.71215991136596</v>
      </c>
      <c r="H15" s="18">
        <f t="shared" si="2"/>
        <v>29000</v>
      </c>
      <c r="I15" s="26">
        <f t="shared" si="3"/>
        <v>1.1421819614021222</v>
      </c>
    </row>
    <row r="16" spans="1:9" ht="42" customHeight="1">
      <c r="A16" s="27"/>
      <c r="B16" s="30"/>
      <c r="C16" s="29" t="s">
        <v>59</v>
      </c>
      <c r="D16" s="16">
        <v>73000</v>
      </c>
      <c r="E16" s="25">
        <f>ROUNDDOWN(D16/$D$24*100,1)</f>
        <v>1.2</v>
      </c>
      <c r="F16" s="16">
        <v>74983</v>
      </c>
      <c r="G16" s="25">
        <f t="shared" si="1"/>
        <v>1.2613965681898203</v>
      </c>
      <c r="H16" s="18">
        <f t="shared" si="2"/>
        <v>-1983</v>
      </c>
      <c r="I16" s="26">
        <f t="shared" si="3"/>
        <v>-2.6445994425403074</v>
      </c>
    </row>
    <row r="17" spans="1:9" ht="42" customHeight="1">
      <c r="A17" s="31"/>
      <c r="B17" s="127" t="s">
        <v>63</v>
      </c>
      <c r="C17" s="128"/>
      <c r="D17" s="16">
        <v>15515</v>
      </c>
      <c r="E17" s="25">
        <f t="shared" si="0"/>
        <v>0.26757690529329725</v>
      </c>
      <c r="F17" s="16">
        <v>16999</v>
      </c>
      <c r="G17" s="25">
        <f t="shared" si="1"/>
        <v>0.2859645554680228</v>
      </c>
      <c r="H17" s="18">
        <f t="shared" si="2"/>
        <v>-1484</v>
      </c>
      <c r="I17" s="26">
        <f t="shared" si="3"/>
        <v>-8.729925289722928</v>
      </c>
    </row>
    <row r="18" spans="1:9" ht="42" customHeight="1">
      <c r="A18" s="132" t="s">
        <v>64</v>
      </c>
      <c r="B18" s="132"/>
      <c r="C18" s="132"/>
      <c r="D18" s="16">
        <f>D19+D20</f>
        <v>103082</v>
      </c>
      <c r="E18" s="25">
        <f t="shared" si="0"/>
        <v>1.7777868225229563</v>
      </c>
      <c r="F18" s="16">
        <v>98882</v>
      </c>
      <c r="G18" s="25">
        <v>1.6</v>
      </c>
      <c r="H18" s="18">
        <f t="shared" si="2"/>
        <v>4200</v>
      </c>
      <c r="I18" s="26">
        <f aca="true" t="shared" si="4" ref="I18:I24">((D18/F18)-1)*100</f>
        <v>4.247486903582054</v>
      </c>
    </row>
    <row r="19" spans="1:9" ht="42" customHeight="1">
      <c r="A19" s="27"/>
      <c r="B19" s="32"/>
      <c r="C19" s="29" t="s">
        <v>58</v>
      </c>
      <c r="D19" s="16">
        <v>100182</v>
      </c>
      <c r="E19" s="25">
        <f aca="true" t="shared" si="5" ref="E19:E24">D19/$D$24*100</f>
        <v>1.727772447701779</v>
      </c>
      <c r="F19" s="16">
        <v>96171</v>
      </c>
      <c r="G19" s="25">
        <f t="shared" si="1"/>
        <v>1.6178302996596992</v>
      </c>
      <c r="H19" s="18">
        <f t="shared" si="2"/>
        <v>4011</v>
      </c>
      <c r="I19" s="26">
        <f t="shared" si="4"/>
        <v>4.170695947842895</v>
      </c>
    </row>
    <row r="20" spans="1:9" ht="42" customHeight="1">
      <c r="A20" s="31"/>
      <c r="B20" s="30"/>
      <c r="C20" s="29" t="s">
        <v>59</v>
      </c>
      <c r="D20" s="16">
        <v>2900</v>
      </c>
      <c r="E20" s="25">
        <f t="shared" si="5"/>
        <v>0.05001437482117705</v>
      </c>
      <c r="F20" s="16">
        <v>2711</v>
      </c>
      <c r="G20" s="25">
        <f t="shared" si="1"/>
        <v>0.045605618558374604</v>
      </c>
      <c r="H20" s="18">
        <f t="shared" si="2"/>
        <v>189</v>
      </c>
      <c r="I20" s="26">
        <f t="shared" si="4"/>
        <v>6.971597196606427</v>
      </c>
    </row>
    <row r="21" spans="1:9" ht="42" customHeight="1">
      <c r="A21" s="128" t="s">
        <v>65</v>
      </c>
      <c r="B21" s="128"/>
      <c r="C21" s="128"/>
      <c r="D21" s="16">
        <v>306357</v>
      </c>
      <c r="E21" s="25">
        <f t="shared" si="5"/>
        <v>5.283535802445289</v>
      </c>
      <c r="F21" s="16">
        <v>329139</v>
      </c>
      <c r="G21" s="25">
        <f t="shared" si="1"/>
        <v>5.536919102428941</v>
      </c>
      <c r="H21" s="18">
        <f t="shared" si="2"/>
        <v>-22782</v>
      </c>
      <c r="I21" s="26">
        <f t="shared" si="4"/>
        <v>-6.921695696954777</v>
      </c>
    </row>
    <row r="22" spans="1:9" ht="42" customHeight="1">
      <c r="A22" s="128" t="s">
        <v>66</v>
      </c>
      <c r="B22" s="128"/>
      <c r="C22" s="128"/>
      <c r="D22" s="16">
        <v>4435</v>
      </c>
      <c r="E22" s="25">
        <f t="shared" si="5"/>
        <v>0.07648750080411043</v>
      </c>
      <c r="F22" s="16">
        <v>4384</v>
      </c>
      <c r="G22" s="25">
        <f t="shared" si="1"/>
        <v>0.07374955063073194</v>
      </c>
      <c r="H22" s="18">
        <f t="shared" si="2"/>
        <v>51</v>
      </c>
      <c r="I22" s="26">
        <f t="shared" si="4"/>
        <v>1.1633211678832023</v>
      </c>
    </row>
    <row r="23" spans="1:9" ht="42" customHeight="1">
      <c r="A23" s="129" t="s">
        <v>67</v>
      </c>
      <c r="B23" s="130"/>
      <c r="C23" s="131"/>
      <c r="D23" s="16">
        <v>1</v>
      </c>
      <c r="E23" s="25">
        <f t="shared" si="5"/>
        <v>1.7246336145233465E-05</v>
      </c>
      <c r="F23" s="16">
        <v>1</v>
      </c>
      <c r="G23" s="25">
        <f t="shared" si="1"/>
        <v>1.68224339942363E-05</v>
      </c>
      <c r="H23" s="18">
        <f t="shared" si="2"/>
        <v>0</v>
      </c>
      <c r="I23" s="26">
        <f t="shared" si="4"/>
        <v>0</v>
      </c>
    </row>
    <row r="24" spans="1:9" ht="42" customHeight="1">
      <c r="A24" s="129" t="s">
        <v>68</v>
      </c>
      <c r="B24" s="130"/>
      <c r="C24" s="131"/>
      <c r="D24" s="22">
        <f>D6+D13+D18+D21+D22+D23</f>
        <v>5798333</v>
      </c>
      <c r="E24" s="25">
        <f t="shared" si="5"/>
        <v>100</v>
      </c>
      <c r="F24" s="22">
        <f>F6+F13+F18+F21+F22+F23</f>
        <v>5944443</v>
      </c>
      <c r="G24" s="25">
        <f t="shared" si="1"/>
        <v>100</v>
      </c>
      <c r="H24" s="18">
        <f>SUM(D24-F24)</f>
        <v>-146110</v>
      </c>
      <c r="I24" s="26">
        <f t="shared" si="4"/>
        <v>-2.457925830897867</v>
      </c>
    </row>
    <row r="25" ht="38.25" customHeight="1"/>
    <row r="26" ht="38.25" customHeight="1"/>
    <row r="27" ht="38.25" customHeight="1"/>
    <row r="28" ht="38.25" customHeight="1"/>
    <row r="29" ht="38.25" customHeight="1"/>
    <row r="30" ht="38.25" customHeight="1"/>
  </sheetData>
  <mergeCells count="21">
    <mergeCell ref="A13:C13"/>
    <mergeCell ref="D4:D5"/>
    <mergeCell ref="E4:E5"/>
    <mergeCell ref="B14:C14"/>
    <mergeCell ref="B17:C17"/>
    <mergeCell ref="F3:G3"/>
    <mergeCell ref="A23:C23"/>
    <mergeCell ref="A24:C24"/>
    <mergeCell ref="A22:C22"/>
    <mergeCell ref="A18:C18"/>
    <mergeCell ref="A21:C21"/>
    <mergeCell ref="A6:C6"/>
    <mergeCell ref="B7:C7"/>
    <mergeCell ref="B10:C10"/>
    <mergeCell ref="A1:I1"/>
    <mergeCell ref="I3:I5"/>
    <mergeCell ref="F4:F5"/>
    <mergeCell ref="G4:G5"/>
    <mergeCell ref="D3:E3"/>
    <mergeCell ref="A3:C5"/>
    <mergeCell ref="H3:H5"/>
  </mergeCells>
  <printOptions horizontalCentered="1"/>
  <pageMargins left="0.7480314960629921" right="0.7086614173228347" top="0.984251968503937" bottom="0.984251968503937" header="0.5118110236220472" footer="0.5118110236220472"/>
  <pageSetup horizontalDpi="300" verticalDpi="300" orientation="portrait" paperSize="9" scale="7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="75" zoomScaleNormal="75" workbookViewId="0" topLeftCell="A1">
      <selection activeCell="B8" sqref="B8"/>
    </sheetView>
  </sheetViews>
  <sheetFormatPr defaultColWidth="9.00390625" defaultRowHeight="24" customHeight="1"/>
  <cols>
    <col min="1" max="1" width="25.625" style="1" customWidth="1"/>
    <col min="2" max="2" width="20.50390625" style="11" customWidth="1"/>
    <col min="3" max="3" width="15.625" style="11" customWidth="1"/>
    <col min="4" max="4" width="20.75390625" style="11" customWidth="1"/>
    <col min="5" max="5" width="15.625" style="11" customWidth="1"/>
    <col min="6" max="6" width="17.125" style="11" customWidth="1"/>
    <col min="7" max="7" width="12.75390625" style="11" customWidth="1"/>
    <col min="8" max="16384" width="9.00390625" style="11" customWidth="1"/>
  </cols>
  <sheetData>
    <row r="1" spans="1:7" ht="50.25" customHeight="1">
      <c r="A1" s="107" t="s">
        <v>69</v>
      </c>
      <c r="B1" s="107"/>
      <c r="C1" s="107"/>
      <c r="D1" s="107"/>
      <c r="E1" s="107"/>
      <c r="F1" s="107"/>
      <c r="G1" s="107"/>
    </row>
    <row r="2" ht="24" customHeight="1">
      <c r="G2" s="12" t="s">
        <v>24</v>
      </c>
    </row>
    <row r="3" spans="1:7" s="1" customFormat="1" ht="53.25" customHeight="1">
      <c r="A3" s="120" t="s">
        <v>55</v>
      </c>
      <c r="B3" s="120" t="s">
        <v>26</v>
      </c>
      <c r="C3" s="120"/>
      <c r="D3" s="120" t="s">
        <v>27</v>
      </c>
      <c r="E3" s="120"/>
      <c r="F3" s="122" t="s">
        <v>28</v>
      </c>
      <c r="G3" s="123"/>
    </row>
    <row r="4" spans="1:7" s="1" customFormat="1" ht="53.25" customHeight="1">
      <c r="A4" s="121"/>
      <c r="B4" s="2" t="s">
        <v>29</v>
      </c>
      <c r="C4" s="2" t="s">
        <v>30</v>
      </c>
      <c r="D4" s="2" t="s">
        <v>29</v>
      </c>
      <c r="E4" s="2" t="s">
        <v>30</v>
      </c>
      <c r="F4" s="13" t="s">
        <v>31</v>
      </c>
      <c r="G4" s="14" t="s">
        <v>1</v>
      </c>
    </row>
    <row r="5" spans="1:7" ht="53.25" customHeight="1">
      <c r="A5" s="9" t="s">
        <v>70</v>
      </c>
      <c r="B5" s="16">
        <v>212853</v>
      </c>
      <c r="C5" s="17">
        <f>ROUND(B5/$B$18*100,1)</f>
        <v>1</v>
      </c>
      <c r="D5" s="16">
        <v>223384</v>
      </c>
      <c r="E5" s="17">
        <f>ROUND(D5/$D$18*100,1)</f>
        <v>1.1</v>
      </c>
      <c r="F5" s="18">
        <f>B5-D5</f>
        <v>-10531</v>
      </c>
      <c r="G5" s="19">
        <f>(B5/D5-1)*100</f>
        <v>-4.714303620671134</v>
      </c>
    </row>
    <row r="6" spans="1:7" ht="53.25" customHeight="1">
      <c r="A6" s="9" t="s">
        <v>71</v>
      </c>
      <c r="B6" s="16">
        <v>2833756</v>
      </c>
      <c r="C6" s="17">
        <f aca="true" t="shared" si="0" ref="C6:C17">ROUND(B6/$B$18*100,1)</f>
        <v>13.5</v>
      </c>
      <c r="D6" s="16">
        <v>3750011</v>
      </c>
      <c r="E6" s="17">
        <f aca="true" t="shared" si="1" ref="E6:E18">ROUND(D6/$D$18*100,1)</f>
        <v>18.2</v>
      </c>
      <c r="F6" s="18">
        <f>B6-D6</f>
        <v>-916255</v>
      </c>
      <c r="G6" s="19">
        <f aca="true" t="shared" si="2" ref="G6:G18">(B6/D6-1)*100</f>
        <v>-24.43339499537468</v>
      </c>
    </row>
    <row r="7" spans="1:7" ht="53.25" customHeight="1">
      <c r="A7" s="9" t="s">
        <v>72</v>
      </c>
      <c r="B7" s="16">
        <v>4449297</v>
      </c>
      <c r="C7" s="17">
        <f t="shared" si="0"/>
        <v>21.3</v>
      </c>
      <c r="D7" s="16">
        <v>4615283</v>
      </c>
      <c r="E7" s="17">
        <f t="shared" si="1"/>
        <v>22.5</v>
      </c>
      <c r="F7" s="18">
        <f aca="true" t="shared" si="3" ref="F7:F18">B7-D7</f>
        <v>-165986</v>
      </c>
      <c r="G7" s="19">
        <f t="shared" si="2"/>
        <v>-3.596442515009368</v>
      </c>
    </row>
    <row r="8" spans="1:7" ht="53.25" customHeight="1">
      <c r="A8" s="9" t="s">
        <v>73</v>
      </c>
      <c r="B8" s="16">
        <v>2739494</v>
      </c>
      <c r="C8" s="17">
        <f t="shared" si="0"/>
        <v>13.1</v>
      </c>
      <c r="D8" s="16">
        <v>2774508</v>
      </c>
      <c r="E8" s="17">
        <f t="shared" si="1"/>
        <v>13.5</v>
      </c>
      <c r="F8" s="18">
        <f t="shared" si="3"/>
        <v>-35014</v>
      </c>
      <c r="G8" s="19">
        <f t="shared" si="2"/>
        <v>-1.2619895130956515</v>
      </c>
    </row>
    <row r="9" spans="1:7" ht="53.25" customHeight="1">
      <c r="A9" s="9" t="s">
        <v>74</v>
      </c>
      <c r="B9" s="16">
        <v>861093</v>
      </c>
      <c r="C9" s="17">
        <f t="shared" si="0"/>
        <v>4.1</v>
      </c>
      <c r="D9" s="16">
        <v>982523</v>
      </c>
      <c r="E9" s="17">
        <f t="shared" si="1"/>
        <v>4.8</v>
      </c>
      <c r="F9" s="18">
        <f t="shared" si="3"/>
        <v>-121430</v>
      </c>
      <c r="G9" s="19">
        <f t="shared" si="2"/>
        <v>-12.358998211746696</v>
      </c>
    </row>
    <row r="10" spans="1:7" ht="53.25" customHeight="1">
      <c r="A10" s="9" t="s">
        <v>75</v>
      </c>
      <c r="B10" s="16">
        <v>161406</v>
      </c>
      <c r="C10" s="17">
        <f t="shared" si="0"/>
        <v>0.8</v>
      </c>
      <c r="D10" s="16">
        <v>158681</v>
      </c>
      <c r="E10" s="17">
        <f t="shared" si="1"/>
        <v>0.8</v>
      </c>
      <c r="F10" s="18">
        <f t="shared" si="3"/>
        <v>2725</v>
      </c>
      <c r="G10" s="19">
        <f t="shared" si="2"/>
        <v>1.7172818421865355</v>
      </c>
    </row>
    <row r="11" spans="1:7" ht="53.25" customHeight="1">
      <c r="A11" s="9" t="s">
        <v>76</v>
      </c>
      <c r="B11" s="16">
        <v>1040600</v>
      </c>
      <c r="C11" s="17">
        <f t="shared" si="0"/>
        <v>5</v>
      </c>
      <c r="D11" s="16">
        <v>1389186</v>
      </c>
      <c r="E11" s="17">
        <f t="shared" si="1"/>
        <v>6.8</v>
      </c>
      <c r="F11" s="18">
        <f t="shared" si="3"/>
        <v>-348586</v>
      </c>
      <c r="G11" s="19">
        <f t="shared" si="2"/>
        <v>-25.09282414305931</v>
      </c>
    </row>
    <row r="12" spans="1:7" ht="53.25" customHeight="1">
      <c r="A12" s="9" t="s">
        <v>77</v>
      </c>
      <c r="B12" s="16">
        <v>1254538</v>
      </c>
      <c r="C12" s="17">
        <f t="shared" si="0"/>
        <v>6</v>
      </c>
      <c r="D12" s="16">
        <v>999056</v>
      </c>
      <c r="E12" s="17">
        <f t="shared" si="1"/>
        <v>4.9</v>
      </c>
      <c r="F12" s="18">
        <f t="shared" si="3"/>
        <v>255482</v>
      </c>
      <c r="G12" s="19">
        <f t="shared" si="2"/>
        <v>25.572340289233033</v>
      </c>
    </row>
    <row r="13" spans="1:7" ht="53.25" customHeight="1">
      <c r="A13" s="9" t="s">
        <v>78</v>
      </c>
      <c r="B13" s="16">
        <v>3201834</v>
      </c>
      <c r="C13" s="17">
        <f t="shared" si="0"/>
        <v>15.3</v>
      </c>
      <c r="D13" s="16">
        <v>3171420</v>
      </c>
      <c r="E13" s="17">
        <f t="shared" si="1"/>
        <v>15.4</v>
      </c>
      <c r="F13" s="18">
        <f t="shared" si="3"/>
        <v>30414</v>
      </c>
      <c r="G13" s="19">
        <f t="shared" si="2"/>
        <v>0.9590025918988943</v>
      </c>
    </row>
    <row r="14" spans="1:7" ht="53.25" customHeight="1">
      <c r="A14" s="9" t="s">
        <v>79</v>
      </c>
      <c r="B14" s="16">
        <v>4</v>
      </c>
      <c r="C14" s="17">
        <f t="shared" si="0"/>
        <v>0</v>
      </c>
      <c r="D14" s="16">
        <v>4</v>
      </c>
      <c r="E14" s="17">
        <f t="shared" si="1"/>
        <v>0</v>
      </c>
      <c r="F14" s="18">
        <f t="shared" si="3"/>
        <v>0</v>
      </c>
      <c r="G14" s="19">
        <f t="shared" si="2"/>
        <v>0</v>
      </c>
    </row>
    <row r="15" spans="1:7" ht="53.25" customHeight="1">
      <c r="A15" s="9" t="s">
        <v>80</v>
      </c>
      <c r="B15" s="16">
        <v>4114416</v>
      </c>
      <c r="C15" s="17">
        <f t="shared" si="0"/>
        <v>19.7</v>
      </c>
      <c r="D15" s="16">
        <v>2435943</v>
      </c>
      <c r="E15" s="17">
        <v>11.8</v>
      </c>
      <c r="F15" s="18">
        <f t="shared" si="3"/>
        <v>1678473</v>
      </c>
      <c r="G15" s="19">
        <f t="shared" si="2"/>
        <v>68.90444480843763</v>
      </c>
    </row>
    <row r="16" spans="1:7" ht="53.25" customHeight="1">
      <c r="A16" s="9" t="s">
        <v>81</v>
      </c>
      <c r="B16" s="16">
        <v>2709</v>
      </c>
      <c r="C16" s="17">
        <f t="shared" si="0"/>
        <v>0</v>
      </c>
      <c r="D16" s="16">
        <v>1</v>
      </c>
      <c r="E16" s="17">
        <f t="shared" si="1"/>
        <v>0</v>
      </c>
      <c r="F16" s="18">
        <f t="shared" si="3"/>
        <v>2708</v>
      </c>
      <c r="G16" s="19">
        <f t="shared" si="2"/>
        <v>270800</v>
      </c>
    </row>
    <row r="17" spans="1:7" ht="53.25" customHeight="1">
      <c r="A17" s="9" t="s">
        <v>82</v>
      </c>
      <c r="B17" s="16">
        <v>50000</v>
      </c>
      <c r="C17" s="17">
        <f t="shared" si="0"/>
        <v>0.2</v>
      </c>
      <c r="D17" s="16">
        <v>50000</v>
      </c>
      <c r="E17" s="17">
        <f t="shared" si="1"/>
        <v>0.2</v>
      </c>
      <c r="F17" s="18">
        <f t="shared" si="3"/>
        <v>0</v>
      </c>
      <c r="G17" s="19">
        <f>(B17/D17-1)*100</f>
        <v>0</v>
      </c>
    </row>
    <row r="18" spans="1:7" ht="53.25" customHeight="1">
      <c r="A18" s="9" t="s">
        <v>83</v>
      </c>
      <c r="B18" s="22">
        <f>SUM(B5:B17)</f>
        <v>20922000</v>
      </c>
      <c r="C18" s="17">
        <f>SUM(C5:C17)</f>
        <v>100</v>
      </c>
      <c r="D18" s="22">
        <f>SUM(D5:D17)</f>
        <v>20550000</v>
      </c>
      <c r="E18" s="17">
        <f t="shared" si="1"/>
        <v>100</v>
      </c>
      <c r="F18" s="18">
        <f t="shared" si="3"/>
        <v>372000</v>
      </c>
      <c r="G18" s="19">
        <f t="shared" si="2"/>
        <v>1.810218978102185</v>
      </c>
    </row>
  </sheetData>
  <mergeCells count="5">
    <mergeCell ref="A1:G1"/>
    <mergeCell ref="B3:C3"/>
    <mergeCell ref="A3:A4"/>
    <mergeCell ref="F3:G3"/>
    <mergeCell ref="D3:E3"/>
  </mergeCells>
  <printOptions horizontalCentered="1"/>
  <pageMargins left="0.53" right="0.44" top="0.65" bottom="0.3937007874015748" header="0.31496062992125984" footer="0.31496062992125984"/>
  <pageSetup horizontalDpi="300" verticalDpi="3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="75" zoomScaleNormal="75" workbookViewId="0" topLeftCell="A1">
      <selection activeCell="E12" sqref="E12"/>
    </sheetView>
  </sheetViews>
  <sheetFormatPr defaultColWidth="9.00390625" defaultRowHeight="24" customHeight="1"/>
  <cols>
    <col min="1" max="1" width="9.00390625" style="1" customWidth="1"/>
    <col min="2" max="2" width="27.625" style="1" customWidth="1"/>
    <col min="3" max="3" width="17.75390625" style="11" customWidth="1"/>
    <col min="4" max="4" width="12.625" style="11" customWidth="1"/>
    <col min="5" max="5" width="17.75390625" style="11" customWidth="1"/>
    <col min="6" max="6" width="12.875" style="11" customWidth="1"/>
    <col min="7" max="7" width="17.625" style="11" customWidth="1"/>
    <col min="8" max="8" width="12.75390625" style="11" customWidth="1"/>
    <col min="9" max="16384" width="9.00390625" style="11" customWidth="1"/>
  </cols>
  <sheetData>
    <row r="1" spans="1:8" ht="50.25" customHeight="1">
      <c r="A1" s="107" t="s">
        <v>97</v>
      </c>
      <c r="B1" s="107"/>
      <c r="C1" s="107"/>
      <c r="D1" s="107"/>
      <c r="E1" s="107"/>
      <c r="F1" s="107"/>
      <c r="G1" s="107"/>
      <c r="H1" s="107"/>
    </row>
    <row r="2" ht="23.25" customHeight="1">
      <c r="H2" s="12" t="s">
        <v>24</v>
      </c>
    </row>
    <row r="3" spans="1:8" s="1" customFormat="1" ht="49.5" customHeight="1">
      <c r="A3" s="113" t="s">
        <v>55</v>
      </c>
      <c r="B3" s="123"/>
      <c r="C3" s="120" t="s">
        <v>26</v>
      </c>
      <c r="D3" s="120"/>
      <c r="E3" s="120" t="s">
        <v>27</v>
      </c>
      <c r="F3" s="120"/>
      <c r="G3" s="113" t="s">
        <v>28</v>
      </c>
      <c r="H3" s="123"/>
    </row>
    <row r="4" spans="1:8" s="1" customFormat="1" ht="49.5" customHeight="1">
      <c r="A4" s="133"/>
      <c r="B4" s="134"/>
      <c r="C4" s="2" t="s">
        <v>98</v>
      </c>
      <c r="D4" s="2" t="s">
        <v>30</v>
      </c>
      <c r="E4" s="2" t="s">
        <v>29</v>
      </c>
      <c r="F4" s="2" t="s">
        <v>30</v>
      </c>
      <c r="G4" s="2" t="s">
        <v>0</v>
      </c>
      <c r="H4" s="2" t="s">
        <v>1</v>
      </c>
    </row>
    <row r="5" spans="1:8" ht="49.5" customHeight="1">
      <c r="A5" s="135" t="s">
        <v>99</v>
      </c>
      <c r="B5" s="136"/>
      <c r="C5" s="16">
        <v>4148386</v>
      </c>
      <c r="D5" s="17">
        <f>ROUND(C5/$C$23*100,1)</f>
        <v>19.8</v>
      </c>
      <c r="E5" s="16">
        <v>4405531</v>
      </c>
      <c r="F5" s="17">
        <f>ROUND(E5/$E$23*100,1)</f>
        <v>21.4</v>
      </c>
      <c r="G5" s="18">
        <f aca="true" t="shared" si="0" ref="G5:G23">C5-E5</f>
        <v>-257145</v>
      </c>
      <c r="H5" s="19">
        <f>(C5/E5-1)*100</f>
        <v>-5.836867337898655</v>
      </c>
    </row>
    <row r="6" spans="1:8" ht="49.5" customHeight="1">
      <c r="A6" s="135" t="s">
        <v>100</v>
      </c>
      <c r="B6" s="136"/>
      <c r="C6" s="16">
        <v>1669804</v>
      </c>
      <c r="D6" s="17">
        <f aca="true" t="shared" si="1" ref="D6:D23">ROUND(C6/$C$23*100,1)</f>
        <v>8</v>
      </c>
      <c r="E6" s="16">
        <v>1699338</v>
      </c>
      <c r="F6" s="17">
        <f aca="true" t="shared" si="2" ref="F6:F23">ROUND(E6/$E$23*100,1)</f>
        <v>8.3</v>
      </c>
      <c r="G6" s="18">
        <f t="shared" si="0"/>
        <v>-29534</v>
      </c>
      <c r="H6" s="19">
        <f aca="true" t="shared" si="3" ref="H6:H23">(C6/E6-1)*100</f>
        <v>-1.7379709039637814</v>
      </c>
    </row>
    <row r="7" spans="1:8" ht="49.5" customHeight="1">
      <c r="A7" s="135" t="s">
        <v>101</v>
      </c>
      <c r="B7" s="136"/>
      <c r="C7" s="16">
        <v>4114416</v>
      </c>
      <c r="D7" s="17">
        <f t="shared" si="1"/>
        <v>19.7</v>
      </c>
      <c r="E7" s="16">
        <v>2435943</v>
      </c>
      <c r="F7" s="17">
        <v>11.8</v>
      </c>
      <c r="G7" s="18">
        <f t="shared" si="0"/>
        <v>1678473</v>
      </c>
      <c r="H7" s="19">
        <f t="shared" si="3"/>
        <v>68.90444480843763</v>
      </c>
    </row>
    <row r="8" spans="1:8" ht="49.5" customHeight="1">
      <c r="A8" s="110" t="s">
        <v>102</v>
      </c>
      <c r="B8" s="111"/>
      <c r="C8" s="16">
        <f>SUM(C5:C7)</f>
        <v>9932606</v>
      </c>
      <c r="D8" s="17">
        <f t="shared" si="1"/>
        <v>47.5</v>
      </c>
      <c r="E8" s="16">
        <f>SUM(E5:E7)</f>
        <v>8540812</v>
      </c>
      <c r="F8" s="17">
        <v>41.5</v>
      </c>
      <c r="G8" s="18">
        <f t="shared" si="0"/>
        <v>1391794</v>
      </c>
      <c r="H8" s="19">
        <f t="shared" si="3"/>
        <v>16.29580419285661</v>
      </c>
    </row>
    <row r="9" spans="1:8" ht="49.5" customHeight="1">
      <c r="A9" s="135" t="s">
        <v>103</v>
      </c>
      <c r="B9" s="136"/>
      <c r="C9" s="16">
        <v>3143257</v>
      </c>
      <c r="D9" s="17">
        <f t="shared" si="1"/>
        <v>15</v>
      </c>
      <c r="E9" s="16">
        <v>3324561</v>
      </c>
      <c r="F9" s="17">
        <f t="shared" si="2"/>
        <v>16.2</v>
      </c>
      <c r="G9" s="18">
        <f t="shared" si="0"/>
        <v>-181304</v>
      </c>
      <c r="H9" s="19">
        <f t="shared" si="3"/>
        <v>-5.4534719020045035</v>
      </c>
    </row>
    <row r="10" spans="1:8" ht="49.5" customHeight="1">
      <c r="A10" s="135" t="s">
        <v>104</v>
      </c>
      <c r="B10" s="137"/>
      <c r="C10" s="16">
        <v>79660</v>
      </c>
      <c r="D10" s="17">
        <f t="shared" si="1"/>
        <v>0.4</v>
      </c>
      <c r="E10" s="16">
        <v>83016</v>
      </c>
      <c r="F10" s="17">
        <f t="shared" si="2"/>
        <v>0.4</v>
      </c>
      <c r="G10" s="18">
        <f t="shared" si="0"/>
        <v>-3356</v>
      </c>
      <c r="H10" s="19">
        <f t="shared" si="3"/>
        <v>-4.042594198708683</v>
      </c>
    </row>
    <row r="11" spans="1:8" ht="49.5" customHeight="1">
      <c r="A11" s="135" t="s">
        <v>105</v>
      </c>
      <c r="B11" s="137"/>
      <c r="C11" s="16">
        <v>3694479</v>
      </c>
      <c r="D11" s="17">
        <v>17.6</v>
      </c>
      <c r="E11" s="16">
        <v>3344816</v>
      </c>
      <c r="F11" s="17">
        <f t="shared" si="2"/>
        <v>16.3</v>
      </c>
      <c r="G11" s="18">
        <f t="shared" si="0"/>
        <v>349663</v>
      </c>
      <c r="H11" s="19">
        <f t="shared" si="3"/>
        <v>10.453878479414126</v>
      </c>
    </row>
    <row r="12" spans="1:8" ht="49.5" customHeight="1">
      <c r="A12" s="138" t="s">
        <v>106</v>
      </c>
      <c r="B12" s="111"/>
      <c r="C12" s="16">
        <f>C8+C9+C10+C11</f>
        <v>16850002</v>
      </c>
      <c r="D12" s="17">
        <f t="shared" si="1"/>
        <v>80.5</v>
      </c>
      <c r="E12" s="16">
        <f>SUM(E8:E11)</f>
        <v>15293205</v>
      </c>
      <c r="F12" s="17">
        <f t="shared" si="2"/>
        <v>74.4</v>
      </c>
      <c r="G12" s="18">
        <f t="shared" si="0"/>
        <v>1556797</v>
      </c>
      <c r="H12" s="19">
        <f t="shared" si="3"/>
        <v>10.179664759610564</v>
      </c>
    </row>
    <row r="13" spans="1:8" ht="49.5" customHeight="1">
      <c r="A13" s="135" t="s">
        <v>107</v>
      </c>
      <c r="B13" s="137"/>
      <c r="C13" s="16">
        <v>94024</v>
      </c>
      <c r="D13" s="17">
        <v>0.5</v>
      </c>
      <c r="E13" s="16">
        <v>1083942</v>
      </c>
      <c r="F13" s="17">
        <f t="shared" si="2"/>
        <v>5.3</v>
      </c>
      <c r="G13" s="18">
        <f t="shared" si="0"/>
        <v>-989918</v>
      </c>
      <c r="H13" s="19">
        <f t="shared" si="3"/>
        <v>-91.32573514081011</v>
      </c>
    </row>
    <row r="14" spans="1:8" ht="49.5" customHeight="1">
      <c r="A14" s="135" t="s">
        <v>108</v>
      </c>
      <c r="B14" s="137"/>
      <c r="C14" s="16">
        <v>163640</v>
      </c>
      <c r="D14" s="17">
        <f t="shared" si="1"/>
        <v>0.8</v>
      </c>
      <c r="E14" s="16">
        <v>239402</v>
      </c>
      <c r="F14" s="17">
        <f t="shared" si="2"/>
        <v>1.2</v>
      </c>
      <c r="G14" s="18">
        <f t="shared" si="0"/>
        <v>-75762</v>
      </c>
      <c r="H14" s="19">
        <f t="shared" si="3"/>
        <v>-31.64635216080066</v>
      </c>
    </row>
    <row r="15" spans="1:8" ht="49.5" customHeight="1" hidden="1">
      <c r="A15" s="135" t="s">
        <v>109</v>
      </c>
      <c r="B15" s="137"/>
      <c r="C15" s="16"/>
      <c r="D15" s="17">
        <f t="shared" si="1"/>
        <v>0</v>
      </c>
      <c r="E15" s="16">
        <v>0</v>
      </c>
      <c r="F15" s="17">
        <f t="shared" si="2"/>
        <v>0</v>
      </c>
      <c r="G15" s="18">
        <f t="shared" si="0"/>
        <v>0</v>
      </c>
      <c r="H15" s="5">
        <v>0</v>
      </c>
    </row>
    <row r="16" spans="1:8" ht="49.5" customHeight="1">
      <c r="A16" s="135" t="s">
        <v>110</v>
      </c>
      <c r="B16" s="137"/>
      <c r="C16" s="16">
        <v>1304467</v>
      </c>
      <c r="D16" s="17">
        <f t="shared" si="1"/>
        <v>6.2</v>
      </c>
      <c r="E16" s="16">
        <v>1469419</v>
      </c>
      <c r="F16" s="17">
        <f t="shared" si="2"/>
        <v>7.2</v>
      </c>
      <c r="G16" s="18">
        <f t="shared" si="0"/>
        <v>-164952</v>
      </c>
      <c r="H16" s="19">
        <f t="shared" si="3"/>
        <v>-11.22566129878544</v>
      </c>
    </row>
    <row r="17" spans="1:8" ht="49.5" customHeight="1">
      <c r="A17" s="104" t="s">
        <v>111</v>
      </c>
      <c r="B17" s="137"/>
      <c r="C17" s="16">
        <f>C18+C19</f>
        <v>2459863</v>
      </c>
      <c r="D17" s="17">
        <f t="shared" si="1"/>
        <v>11.8</v>
      </c>
      <c r="E17" s="16">
        <f>E18+E19</f>
        <v>2414028</v>
      </c>
      <c r="F17" s="17">
        <f t="shared" si="2"/>
        <v>11.7</v>
      </c>
      <c r="G17" s="18">
        <f t="shared" si="0"/>
        <v>45835</v>
      </c>
      <c r="H17" s="19">
        <f t="shared" si="3"/>
        <v>1.8986938013974886</v>
      </c>
    </row>
    <row r="18" spans="1:8" ht="49.5" customHeight="1">
      <c r="A18" s="108" t="s">
        <v>112</v>
      </c>
      <c r="B18" s="10" t="s">
        <v>113</v>
      </c>
      <c r="C18" s="16">
        <v>903660</v>
      </c>
      <c r="D18" s="17">
        <f t="shared" si="1"/>
        <v>4.3</v>
      </c>
      <c r="E18" s="16">
        <v>782291</v>
      </c>
      <c r="F18" s="17">
        <f t="shared" si="2"/>
        <v>3.8</v>
      </c>
      <c r="G18" s="18">
        <f t="shared" si="0"/>
        <v>121369</v>
      </c>
      <c r="H18" s="19">
        <f t="shared" si="3"/>
        <v>15.514559160210206</v>
      </c>
    </row>
    <row r="19" spans="1:8" ht="49.5" customHeight="1">
      <c r="A19" s="105"/>
      <c r="B19" s="10" t="s">
        <v>114</v>
      </c>
      <c r="C19" s="16">
        <v>1556203</v>
      </c>
      <c r="D19" s="17">
        <v>7.5</v>
      </c>
      <c r="E19" s="16">
        <v>1631737</v>
      </c>
      <c r="F19" s="17">
        <f t="shared" si="2"/>
        <v>7.9</v>
      </c>
      <c r="G19" s="18">
        <f t="shared" si="0"/>
        <v>-75534</v>
      </c>
      <c r="H19" s="19">
        <f t="shared" si="3"/>
        <v>-4.6290548047877795</v>
      </c>
    </row>
    <row r="20" spans="1:8" ht="49.5" customHeight="1">
      <c r="A20" s="104" t="s">
        <v>115</v>
      </c>
      <c r="B20" s="137"/>
      <c r="C20" s="16">
        <v>4</v>
      </c>
      <c r="D20" s="17">
        <f t="shared" si="1"/>
        <v>0</v>
      </c>
      <c r="E20" s="16">
        <v>4</v>
      </c>
      <c r="F20" s="17">
        <f t="shared" si="2"/>
        <v>0</v>
      </c>
      <c r="G20" s="18">
        <f t="shared" si="0"/>
        <v>0</v>
      </c>
      <c r="H20" s="19">
        <f t="shared" si="3"/>
        <v>0</v>
      </c>
    </row>
    <row r="21" spans="1:8" ht="49.5" customHeight="1">
      <c r="A21" s="110" t="s">
        <v>116</v>
      </c>
      <c r="B21" s="111"/>
      <c r="C21" s="16">
        <f>C17+C20</f>
        <v>2459867</v>
      </c>
      <c r="D21" s="17">
        <f t="shared" si="1"/>
        <v>11.8</v>
      </c>
      <c r="E21" s="16">
        <f>E17+E20</f>
        <v>2414032</v>
      </c>
      <c r="F21" s="17">
        <f t="shared" si="2"/>
        <v>11.7</v>
      </c>
      <c r="G21" s="18">
        <f t="shared" si="0"/>
        <v>45835</v>
      </c>
      <c r="H21" s="19">
        <f t="shared" si="3"/>
        <v>1.8986906553019933</v>
      </c>
    </row>
    <row r="22" spans="1:8" ht="49.5" customHeight="1">
      <c r="A22" s="104" t="s">
        <v>117</v>
      </c>
      <c r="B22" s="137"/>
      <c r="C22" s="16">
        <v>50000</v>
      </c>
      <c r="D22" s="17">
        <f t="shared" si="1"/>
        <v>0.2</v>
      </c>
      <c r="E22" s="16">
        <v>50000</v>
      </c>
      <c r="F22" s="17">
        <f t="shared" si="2"/>
        <v>0.2</v>
      </c>
      <c r="G22" s="18">
        <f t="shared" si="0"/>
        <v>0</v>
      </c>
      <c r="H22" s="19">
        <f>(C22/E22-1)*100</f>
        <v>0</v>
      </c>
    </row>
    <row r="23" spans="1:8" ht="49.5" customHeight="1">
      <c r="A23" s="110" t="s">
        <v>118</v>
      </c>
      <c r="B23" s="111"/>
      <c r="C23" s="16">
        <f>C12+C13+C14+C16+C17+C20+C22</f>
        <v>20922000</v>
      </c>
      <c r="D23" s="17">
        <f t="shared" si="1"/>
        <v>100</v>
      </c>
      <c r="E23" s="16">
        <f>E12+E13+E14+E15+E16+E21+E22</f>
        <v>20550000</v>
      </c>
      <c r="F23" s="17">
        <f t="shared" si="2"/>
        <v>100</v>
      </c>
      <c r="G23" s="18">
        <f t="shared" si="0"/>
        <v>372000</v>
      </c>
      <c r="H23" s="19">
        <f t="shared" si="3"/>
        <v>1.810218978102185</v>
      </c>
    </row>
  </sheetData>
  <mergeCells count="23">
    <mergeCell ref="A22:B22"/>
    <mergeCell ref="A23:B23"/>
    <mergeCell ref="A17:B17"/>
    <mergeCell ref="A18:A19"/>
    <mergeCell ref="A20:B20"/>
    <mergeCell ref="A21:B21"/>
    <mergeCell ref="A13:B13"/>
    <mergeCell ref="A14:B14"/>
    <mergeCell ref="A15:B15"/>
    <mergeCell ref="A16:B16"/>
    <mergeCell ref="A9:B9"/>
    <mergeCell ref="A10:B10"/>
    <mergeCell ref="A11:B11"/>
    <mergeCell ref="A12:B12"/>
    <mergeCell ref="A5:B5"/>
    <mergeCell ref="A6:B6"/>
    <mergeCell ref="A7:B7"/>
    <mergeCell ref="A8:B8"/>
    <mergeCell ref="A1:H1"/>
    <mergeCell ref="C3:D3"/>
    <mergeCell ref="G3:H3"/>
    <mergeCell ref="A3:B4"/>
    <mergeCell ref="E3:F3"/>
  </mergeCells>
  <printOptions horizontalCentered="1"/>
  <pageMargins left="0.5118110236220472" right="0.4330708661417323" top="0.6692913385826772" bottom="0.3937007874015748" header="0.31496062992125984" footer="0.11811023622047245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="85" zoomScaleNormal="85" workbookViewId="0" topLeftCell="A1">
      <selection activeCell="A1" sqref="A1:E1"/>
    </sheetView>
  </sheetViews>
  <sheetFormatPr defaultColWidth="9.00390625" defaultRowHeight="13.5"/>
  <cols>
    <col min="1" max="1" width="30.625" style="11" customWidth="1"/>
    <col min="2" max="3" width="25.625" style="11" customWidth="1"/>
    <col min="4" max="4" width="18.625" style="11" customWidth="1"/>
    <col min="5" max="5" width="15.625" style="11" customWidth="1"/>
    <col min="6" max="16384" width="9.00390625" style="11" customWidth="1"/>
  </cols>
  <sheetData>
    <row r="1" spans="1:5" ht="99" customHeight="1">
      <c r="A1" s="107" t="s">
        <v>84</v>
      </c>
      <c r="B1" s="124"/>
      <c r="C1" s="124"/>
      <c r="D1" s="124"/>
      <c r="E1" s="124"/>
    </row>
    <row r="2" ht="30" customHeight="1">
      <c r="E2" s="12" t="s">
        <v>11</v>
      </c>
    </row>
    <row r="3" spans="1:5" s="1" customFormat="1" ht="51" customHeight="1">
      <c r="A3" s="120" t="s">
        <v>85</v>
      </c>
      <c r="B3" s="106" t="s">
        <v>86</v>
      </c>
      <c r="C3" s="106" t="s">
        <v>87</v>
      </c>
      <c r="D3" s="110" t="s">
        <v>88</v>
      </c>
      <c r="E3" s="89"/>
    </row>
    <row r="4" spans="1:5" s="1" customFormat="1" ht="51" customHeight="1">
      <c r="A4" s="120"/>
      <c r="B4" s="120"/>
      <c r="C4" s="120"/>
      <c r="D4" s="2" t="s">
        <v>31</v>
      </c>
      <c r="E4" s="2" t="s">
        <v>1</v>
      </c>
    </row>
    <row r="5" spans="1:5" ht="94.5" customHeight="1">
      <c r="A5" s="33" t="s">
        <v>89</v>
      </c>
      <c r="B5" s="16">
        <v>498705</v>
      </c>
      <c r="C5" s="16">
        <v>435674</v>
      </c>
      <c r="D5" s="34">
        <f>B5-C5</f>
        <v>63031</v>
      </c>
      <c r="E5" s="26">
        <f>(B5/C5-1)*100</f>
        <v>14.467468795475513</v>
      </c>
    </row>
    <row r="6" spans="1:5" ht="98.25" customHeight="1">
      <c r="A6" s="33" t="s">
        <v>90</v>
      </c>
      <c r="B6" s="16">
        <v>1171917</v>
      </c>
      <c r="C6" s="16">
        <v>1167303</v>
      </c>
      <c r="D6" s="34">
        <f aca="true" t="shared" si="0" ref="D6:D11">B6-C6</f>
        <v>4614</v>
      </c>
      <c r="E6" s="26">
        <f aca="true" t="shared" si="1" ref="E6:E11">(B6/C6-1)*100</f>
        <v>0.3952701226673794</v>
      </c>
    </row>
    <row r="7" spans="1:5" ht="98.25" customHeight="1">
      <c r="A7" s="33" t="s">
        <v>91</v>
      </c>
      <c r="B7" s="16">
        <v>102179</v>
      </c>
      <c r="C7" s="16">
        <v>125271</v>
      </c>
      <c r="D7" s="34">
        <f t="shared" si="0"/>
        <v>-23092</v>
      </c>
      <c r="E7" s="26">
        <f t="shared" si="1"/>
        <v>-18.433635877417753</v>
      </c>
    </row>
    <row r="8" spans="1:5" ht="98.25" customHeight="1">
      <c r="A8" s="33" t="s">
        <v>92</v>
      </c>
      <c r="B8" s="16">
        <v>73857</v>
      </c>
      <c r="C8" s="16">
        <v>80628</v>
      </c>
      <c r="D8" s="34">
        <f t="shared" si="0"/>
        <v>-6771</v>
      </c>
      <c r="E8" s="26">
        <f t="shared" si="1"/>
        <v>-8.397827057597862</v>
      </c>
    </row>
    <row r="9" spans="1:5" ht="98.25" customHeight="1">
      <c r="A9" s="33" t="s">
        <v>93</v>
      </c>
      <c r="B9" s="16">
        <v>276618</v>
      </c>
      <c r="C9" s="16">
        <v>273033</v>
      </c>
      <c r="D9" s="34">
        <f t="shared" si="0"/>
        <v>3585</v>
      </c>
      <c r="E9" s="26">
        <f t="shared" si="1"/>
        <v>1.3130280955049312</v>
      </c>
    </row>
    <row r="10" spans="1:5" ht="98.25" customHeight="1">
      <c r="A10" s="33" t="s">
        <v>94</v>
      </c>
      <c r="B10" s="16">
        <v>491662</v>
      </c>
      <c r="C10" s="16">
        <v>492885</v>
      </c>
      <c r="D10" s="34">
        <f t="shared" si="0"/>
        <v>-1223</v>
      </c>
      <c r="E10" s="26">
        <f t="shared" si="1"/>
        <v>-0.24813090274607985</v>
      </c>
    </row>
    <row r="11" spans="1:5" ht="98.25" customHeight="1">
      <c r="A11" s="2" t="s">
        <v>95</v>
      </c>
      <c r="B11" s="16">
        <f>SUM(B5:B10)</f>
        <v>2614938</v>
      </c>
      <c r="C11" s="16">
        <f>SUM(C5:C10)</f>
        <v>2574794</v>
      </c>
      <c r="D11" s="34">
        <f t="shared" si="0"/>
        <v>40144</v>
      </c>
      <c r="E11" s="26">
        <f t="shared" si="1"/>
        <v>1.559115020463775</v>
      </c>
    </row>
    <row r="12" ht="48.75" customHeight="1">
      <c r="A12" s="11" t="s">
        <v>96</v>
      </c>
    </row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</sheetData>
  <mergeCells count="5">
    <mergeCell ref="A1:E1"/>
    <mergeCell ref="A3:A4"/>
    <mergeCell ref="B3:B4"/>
    <mergeCell ref="D3:E3"/>
    <mergeCell ref="C3:C4"/>
  </mergeCells>
  <printOptions horizontalCentered="1"/>
  <pageMargins left="0.7086614173228347" right="0.7086614173228347" top="0.6692913385826772" bottom="0.984251968503937" header="0.5118110236220472" footer="0.5118110236220472"/>
  <pageSetup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85" zoomScaleSheetLayoutView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8" sqref="F8"/>
    </sheetView>
  </sheetViews>
  <sheetFormatPr defaultColWidth="9.00390625" defaultRowHeight="13.5"/>
  <cols>
    <col min="1" max="1" width="20.875" style="11" customWidth="1"/>
    <col min="2" max="2" width="11.125" style="11" customWidth="1"/>
    <col min="3" max="3" width="22.625" style="11" customWidth="1"/>
    <col min="4" max="5" width="16.625" style="11" customWidth="1"/>
    <col min="6" max="6" width="22.625" style="11" customWidth="1"/>
    <col min="7" max="8" width="16.625" style="11" customWidth="1"/>
    <col min="9" max="9" width="22.625" style="11" customWidth="1"/>
    <col min="10" max="16384" width="9.00390625" style="11" customWidth="1"/>
  </cols>
  <sheetData>
    <row r="1" spans="1:9" ht="30" customHeight="1">
      <c r="A1" s="107" t="s">
        <v>119</v>
      </c>
      <c r="B1" s="107"/>
      <c r="C1" s="107"/>
      <c r="D1" s="107"/>
      <c r="E1" s="107"/>
      <c r="F1" s="107"/>
      <c r="G1" s="107"/>
      <c r="H1" s="107"/>
      <c r="I1" s="107"/>
    </row>
    <row r="2" spans="7:9" ht="15" customHeight="1">
      <c r="G2" s="139" t="s">
        <v>120</v>
      </c>
      <c r="H2" s="139"/>
      <c r="I2" s="139"/>
    </row>
    <row r="3" spans="1:9" s="1" customFormat="1" ht="24.75" customHeight="1">
      <c r="A3" s="90" t="s">
        <v>121</v>
      </c>
      <c r="B3" s="91"/>
      <c r="C3" s="90" t="s">
        <v>122</v>
      </c>
      <c r="D3" s="121" t="s">
        <v>123</v>
      </c>
      <c r="E3" s="121"/>
      <c r="F3" s="90" t="s">
        <v>124</v>
      </c>
      <c r="G3" s="121" t="s">
        <v>125</v>
      </c>
      <c r="H3" s="121"/>
      <c r="I3" s="121" t="s">
        <v>126</v>
      </c>
    </row>
    <row r="4" spans="1:9" s="1" customFormat="1" ht="24.75" customHeight="1">
      <c r="A4" s="133"/>
      <c r="B4" s="86"/>
      <c r="C4" s="133"/>
      <c r="D4" s="13" t="s">
        <v>127</v>
      </c>
      <c r="E4" s="13" t="s">
        <v>128</v>
      </c>
      <c r="F4" s="149"/>
      <c r="G4" s="13" t="s">
        <v>127</v>
      </c>
      <c r="H4" s="13" t="s">
        <v>128</v>
      </c>
      <c r="I4" s="121"/>
    </row>
    <row r="5" spans="1:9" ht="27" customHeight="1">
      <c r="A5" s="88" t="s">
        <v>129</v>
      </c>
      <c r="B5" s="88"/>
      <c r="C5" s="37">
        <v>4285007</v>
      </c>
      <c r="D5" s="38">
        <v>724482</v>
      </c>
      <c r="E5" s="38">
        <v>618598</v>
      </c>
      <c r="F5" s="39">
        <f>C5-D5+E5</f>
        <v>4179123</v>
      </c>
      <c r="G5" s="38">
        <v>1348940</v>
      </c>
      <c r="H5" s="38">
        <v>19847</v>
      </c>
      <c r="I5" s="40">
        <f aca="true" t="shared" si="0" ref="I5:I18">F5-G5+H5</f>
        <v>2850030</v>
      </c>
    </row>
    <row r="6" spans="1:9" ht="27" customHeight="1">
      <c r="A6" s="88" t="s">
        <v>130</v>
      </c>
      <c r="B6" s="88"/>
      <c r="C6" s="37">
        <v>2131708</v>
      </c>
      <c r="D6" s="38"/>
      <c r="E6" s="38">
        <v>10772</v>
      </c>
      <c r="F6" s="39">
        <f aca="true" t="shared" si="1" ref="F6:F18">C6-D6+E6</f>
        <v>2142480</v>
      </c>
      <c r="G6" s="38">
        <v>1440350</v>
      </c>
      <c r="H6" s="38">
        <v>21713</v>
      </c>
      <c r="I6" s="40">
        <f t="shared" si="0"/>
        <v>723843</v>
      </c>
    </row>
    <row r="7" spans="1:9" ht="27" customHeight="1">
      <c r="A7" s="88" t="s">
        <v>131</v>
      </c>
      <c r="B7" s="88"/>
      <c r="C7" s="37">
        <v>157163</v>
      </c>
      <c r="D7" s="38"/>
      <c r="E7" s="38">
        <v>484</v>
      </c>
      <c r="F7" s="39">
        <f t="shared" si="1"/>
        <v>157647</v>
      </c>
      <c r="G7" s="38">
        <v>10410</v>
      </c>
      <c r="H7" s="38">
        <v>2069</v>
      </c>
      <c r="I7" s="40">
        <f t="shared" si="0"/>
        <v>149306</v>
      </c>
    </row>
    <row r="8" spans="1:9" ht="27" customHeight="1">
      <c r="A8" s="88" t="s">
        <v>132</v>
      </c>
      <c r="B8" s="88"/>
      <c r="C8" s="37">
        <v>9747</v>
      </c>
      <c r="D8" s="38"/>
      <c r="E8" s="38">
        <v>39</v>
      </c>
      <c r="F8" s="39">
        <f t="shared" si="1"/>
        <v>9786</v>
      </c>
      <c r="G8" s="38"/>
      <c r="H8" s="38">
        <v>42</v>
      </c>
      <c r="I8" s="40">
        <f t="shared" si="0"/>
        <v>9828</v>
      </c>
    </row>
    <row r="9" spans="1:9" ht="27" customHeight="1">
      <c r="A9" s="88" t="s">
        <v>133</v>
      </c>
      <c r="B9" s="88"/>
      <c r="C9" s="37">
        <v>567135</v>
      </c>
      <c r="D9" s="38"/>
      <c r="E9" s="38">
        <v>5834</v>
      </c>
      <c r="F9" s="39">
        <f t="shared" si="1"/>
        <v>572969</v>
      </c>
      <c r="G9" s="38"/>
      <c r="H9" s="38">
        <v>5832</v>
      </c>
      <c r="I9" s="40">
        <f t="shared" si="0"/>
        <v>578801</v>
      </c>
    </row>
    <row r="10" spans="1:9" ht="27" customHeight="1">
      <c r="A10" s="88" t="s">
        <v>134</v>
      </c>
      <c r="B10" s="88"/>
      <c r="C10" s="37">
        <v>310869</v>
      </c>
      <c r="D10" s="38"/>
      <c r="E10" s="38">
        <v>21275</v>
      </c>
      <c r="F10" s="39">
        <f t="shared" si="1"/>
        <v>332144</v>
      </c>
      <c r="G10" s="38"/>
      <c r="H10" s="38">
        <v>1306</v>
      </c>
      <c r="I10" s="40">
        <f t="shared" si="0"/>
        <v>333450</v>
      </c>
    </row>
    <row r="11" spans="1:9" ht="27" customHeight="1">
      <c r="A11" s="88" t="s">
        <v>135</v>
      </c>
      <c r="B11" s="88"/>
      <c r="C11" s="37">
        <v>217574</v>
      </c>
      <c r="D11" s="38">
        <v>32200</v>
      </c>
      <c r="E11" s="38">
        <v>20851</v>
      </c>
      <c r="F11" s="39">
        <f t="shared" si="1"/>
        <v>206225</v>
      </c>
      <c r="G11" s="38">
        <v>77500</v>
      </c>
      <c r="H11" s="38">
        <v>675</v>
      </c>
      <c r="I11" s="40">
        <f t="shared" si="0"/>
        <v>129400</v>
      </c>
    </row>
    <row r="12" spans="1:9" ht="27" customHeight="1">
      <c r="A12" s="88" t="s">
        <v>136</v>
      </c>
      <c r="B12" s="88"/>
      <c r="C12" s="37">
        <v>6574</v>
      </c>
      <c r="D12" s="38"/>
      <c r="E12" s="38">
        <v>527</v>
      </c>
      <c r="F12" s="39">
        <f t="shared" si="1"/>
        <v>7101</v>
      </c>
      <c r="G12" s="38"/>
      <c r="H12" s="38">
        <v>528</v>
      </c>
      <c r="I12" s="40">
        <f t="shared" si="0"/>
        <v>7629</v>
      </c>
    </row>
    <row r="13" spans="1:9" ht="27" customHeight="1">
      <c r="A13" s="88" t="s">
        <v>137</v>
      </c>
      <c r="B13" s="88"/>
      <c r="C13" s="37">
        <v>911073</v>
      </c>
      <c r="D13" s="38"/>
      <c r="E13" s="38">
        <v>6758</v>
      </c>
      <c r="F13" s="39">
        <f t="shared" si="1"/>
        <v>917831</v>
      </c>
      <c r="G13" s="38">
        <v>20267</v>
      </c>
      <c r="H13" s="38">
        <v>10734</v>
      </c>
      <c r="I13" s="40">
        <f t="shared" si="0"/>
        <v>908298</v>
      </c>
    </row>
    <row r="14" spans="1:9" ht="27" customHeight="1">
      <c r="A14" s="87" t="s">
        <v>138</v>
      </c>
      <c r="B14" s="87"/>
      <c r="C14" s="37">
        <v>20002</v>
      </c>
      <c r="D14" s="38"/>
      <c r="E14" s="38">
        <v>61</v>
      </c>
      <c r="F14" s="39">
        <f t="shared" si="1"/>
        <v>20063</v>
      </c>
      <c r="G14" s="38"/>
      <c r="H14" s="38">
        <v>85</v>
      </c>
      <c r="I14" s="40">
        <f t="shared" si="0"/>
        <v>20148</v>
      </c>
    </row>
    <row r="15" spans="1:9" ht="27" customHeight="1">
      <c r="A15" s="87" t="s">
        <v>139</v>
      </c>
      <c r="B15" s="87"/>
      <c r="C15" s="37">
        <v>81970</v>
      </c>
      <c r="D15" s="38"/>
      <c r="E15" s="38">
        <v>5351</v>
      </c>
      <c r="F15" s="39">
        <f t="shared" si="1"/>
        <v>87321</v>
      </c>
      <c r="G15" s="38"/>
      <c r="H15" s="38">
        <v>5446</v>
      </c>
      <c r="I15" s="40">
        <f t="shared" si="0"/>
        <v>92767</v>
      </c>
    </row>
    <row r="16" spans="1:9" ht="27" customHeight="1">
      <c r="A16" s="87" t="s">
        <v>140</v>
      </c>
      <c r="B16" s="87"/>
      <c r="C16" s="37">
        <v>16756</v>
      </c>
      <c r="D16" s="38">
        <v>16783</v>
      </c>
      <c r="E16" s="38">
        <v>27</v>
      </c>
      <c r="F16" s="39">
        <f t="shared" si="1"/>
        <v>0</v>
      </c>
      <c r="G16" s="38"/>
      <c r="H16" s="38"/>
      <c r="I16" s="40">
        <f t="shared" si="0"/>
        <v>0</v>
      </c>
    </row>
    <row r="17" spans="1:9" ht="27" customHeight="1">
      <c r="A17" s="87" t="s">
        <v>141</v>
      </c>
      <c r="B17" s="87"/>
      <c r="C17" s="37">
        <v>1000039</v>
      </c>
      <c r="D17" s="38"/>
      <c r="E17" s="38">
        <v>1016630</v>
      </c>
      <c r="F17" s="39">
        <f t="shared" si="1"/>
        <v>2016669</v>
      </c>
      <c r="G17" s="38"/>
      <c r="H17" s="38">
        <v>25747</v>
      </c>
      <c r="I17" s="40">
        <f t="shared" si="0"/>
        <v>2042416</v>
      </c>
    </row>
    <row r="18" spans="1:9" ht="27" customHeight="1">
      <c r="A18" s="147" t="s">
        <v>142</v>
      </c>
      <c r="B18" s="36" t="s">
        <v>143</v>
      </c>
      <c r="C18" s="37">
        <v>529960</v>
      </c>
      <c r="D18" s="38">
        <v>191446</v>
      </c>
      <c r="E18" s="38">
        <v>1883</v>
      </c>
      <c r="F18" s="39">
        <f t="shared" si="1"/>
        <v>340397</v>
      </c>
      <c r="G18" s="38"/>
      <c r="H18" s="38">
        <v>1327</v>
      </c>
      <c r="I18" s="40">
        <f t="shared" si="0"/>
        <v>341724</v>
      </c>
    </row>
    <row r="19" spans="1:9" ht="27" customHeight="1">
      <c r="A19" s="148"/>
      <c r="B19" s="36" t="s">
        <v>144</v>
      </c>
      <c r="C19" s="41" t="s">
        <v>153</v>
      </c>
      <c r="D19" s="38"/>
      <c r="E19" s="38"/>
      <c r="F19" s="42" t="s">
        <v>153</v>
      </c>
      <c r="G19" s="43"/>
      <c r="H19" s="43"/>
      <c r="I19" s="44" t="s">
        <v>153</v>
      </c>
    </row>
    <row r="20" spans="1:9" ht="27" customHeight="1">
      <c r="A20" s="141" t="s">
        <v>145</v>
      </c>
      <c r="B20" s="142"/>
      <c r="C20" s="37">
        <f aca="true" t="shared" si="2" ref="C20:I20">SUM(C5:C18)</f>
        <v>10245577</v>
      </c>
      <c r="D20" s="37">
        <f t="shared" si="2"/>
        <v>964911</v>
      </c>
      <c r="E20" s="37">
        <f t="shared" si="2"/>
        <v>1709090</v>
      </c>
      <c r="F20" s="39">
        <f t="shared" si="2"/>
        <v>10989756</v>
      </c>
      <c r="G20" s="38">
        <f t="shared" si="2"/>
        <v>2897467</v>
      </c>
      <c r="H20" s="38">
        <f t="shared" si="2"/>
        <v>95351</v>
      </c>
      <c r="I20" s="40">
        <f t="shared" si="2"/>
        <v>8187640</v>
      </c>
    </row>
    <row r="21" spans="1:9" ht="27" customHeight="1">
      <c r="A21" s="140" t="s">
        <v>146</v>
      </c>
      <c r="B21" s="140"/>
      <c r="C21" s="45">
        <v>519926</v>
      </c>
      <c r="D21" s="38"/>
      <c r="E21" s="38">
        <v>250855</v>
      </c>
      <c r="F21" s="39">
        <f>C21-D21+E21</f>
        <v>770781</v>
      </c>
      <c r="G21" s="38">
        <v>50000</v>
      </c>
      <c r="H21" s="38">
        <v>2924</v>
      </c>
      <c r="I21" s="38">
        <f aca="true" t="shared" si="3" ref="I21:I26">F21-G21+H21</f>
        <v>723705</v>
      </c>
    </row>
    <row r="22" spans="1:9" ht="27" customHeight="1">
      <c r="A22" s="145" t="s">
        <v>147</v>
      </c>
      <c r="B22" s="146"/>
      <c r="C22" s="45">
        <v>10004</v>
      </c>
      <c r="D22" s="38"/>
      <c r="E22" s="38">
        <v>10</v>
      </c>
      <c r="F22" s="39">
        <f>C22-D22+E22</f>
        <v>10014</v>
      </c>
      <c r="G22" s="38"/>
      <c r="H22" s="38">
        <v>16</v>
      </c>
      <c r="I22" s="38">
        <f t="shared" si="3"/>
        <v>10030</v>
      </c>
    </row>
    <row r="23" spans="1:9" ht="27" customHeight="1">
      <c r="A23" s="140" t="s">
        <v>148</v>
      </c>
      <c r="B23" s="140"/>
      <c r="C23" s="45">
        <v>12541</v>
      </c>
      <c r="D23" s="38"/>
      <c r="E23" s="38">
        <v>25</v>
      </c>
      <c r="F23" s="39">
        <f>C23-D23+E23</f>
        <v>12566</v>
      </c>
      <c r="G23" s="38">
        <v>1</v>
      </c>
      <c r="H23" s="38">
        <v>5036</v>
      </c>
      <c r="I23" s="38">
        <f t="shared" si="3"/>
        <v>17601</v>
      </c>
    </row>
    <row r="24" spans="1:9" ht="27" customHeight="1">
      <c r="A24" s="140" t="s">
        <v>149</v>
      </c>
      <c r="B24" s="140"/>
      <c r="C24" s="45">
        <v>11637</v>
      </c>
      <c r="D24" s="38"/>
      <c r="E24" s="38">
        <v>104767</v>
      </c>
      <c r="F24" s="39">
        <f>C24-D24+E24</f>
        <v>116404</v>
      </c>
      <c r="G24" s="38">
        <v>1</v>
      </c>
      <c r="H24" s="38">
        <v>549</v>
      </c>
      <c r="I24" s="38">
        <f t="shared" si="3"/>
        <v>116952</v>
      </c>
    </row>
    <row r="25" spans="1:9" ht="27" customHeight="1">
      <c r="A25" s="143" t="s">
        <v>150</v>
      </c>
      <c r="B25" s="144"/>
      <c r="C25" s="45">
        <v>14264</v>
      </c>
      <c r="D25" s="38">
        <v>14349</v>
      </c>
      <c r="E25" s="38">
        <v>85</v>
      </c>
      <c r="F25" s="39">
        <f>C25-D25+E25</f>
        <v>0</v>
      </c>
      <c r="G25" s="38"/>
      <c r="H25" s="38"/>
      <c r="I25" s="38">
        <f t="shared" si="3"/>
        <v>0</v>
      </c>
    </row>
    <row r="26" spans="1:9" ht="27" customHeight="1">
      <c r="A26" s="141" t="s">
        <v>151</v>
      </c>
      <c r="B26" s="142"/>
      <c r="C26" s="37">
        <f aca="true" t="shared" si="4" ref="C26:H26">SUM(C20:C25)</f>
        <v>10813949</v>
      </c>
      <c r="D26" s="37">
        <f t="shared" si="4"/>
        <v>979260</v>
      </c>
      <c r="E26" s="37">
        <f t="shared" si="4"/>
        <v>2064832</v>
      </c>
      <c r="F26" s="37">
        <f t="shared" si="4"/>
        <v>11899521</v>
      </c>
      <c r="G26" s="40">
        <f t="shared" si="4"/>
        <v>2947469</v>
      </c>
      <c r="H26" s="40">
        <f t="shared" si="4"/>
        <v>103876</v>
      </c>
      <c r="I26" s="40">
        <f t="shared" si="3"/>
        <v>9055928</v>
      </c>
    </row>
    <row r="27" ht="19.5" customHeight="1">
      <c r="A27" s="46" t="s">
        <v>152</v>
      </c>
    </row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</sheetData>
  <mergeCells count="29">
    <mergeCell ref="C3:C4"/>
    <mergeCell ref="I3:I4"/>
    <mergeCell ref="A12:B12"/>
    <mergeCell ref="A15:B15"/>
    <mergeCell ref="D3:E3"/>
    <mergeCell ref="F3:F4"/>
    <mergeCell ref="A18:A19"/>
    <mergeCell ref="A9:B9"/>
    <mergeCell ref="A10:B10"/>
    <mergeCell ref="A20:B20"/>
    <mergeCell ref="A16:B16"/>
    <mergeCell ref="A11:B11"/>
    <mergeCell ref="A14:B14"/>
    <mergeCell ref="A21:B21"/>
    <mergeCell ref="A23:B23"/>
    <mergeCell ref="A24:B24"/>
    <mergeCell ref="A26:B26"/>
    <mergeCell ref="A25:B25"/>
    <mergeCell ref="A22:B22"/>
    <mergeCell ref="A1:I1"/>
    <mergeCell ref="A3:B4"/>
    <mergeCell ref="A17:B17"/>
    <mergeCell ref="A5:B5"/>
    <mergeCell ref="A6:B6"/>
    <mergeCell ref="A7:B7"/>
    <mergeCell ref="A8:B8"/>
    <mergeCell ref="A13:B13"/>
    <mergeCell ref="G2:I2"/>
    <mergeCell ref="G3:H3"/>
  </mergeCells>
  <printOptions/>
  <pageMargins left="1.2" right="0.984251968503937" top="0.7874015748031497" bottom="0.4724409448818898" header="0.35433070866141736" footer="0.35433070866141736"/>
  <pageSetup horizontalDpi="300" verticalDpi="300" orientation="landscape" paperSize="9" scale="7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="85" zoomScaleNormal="85" zoomScaleSheetLayoutView="85" workbookViewId="0" topLeftCell="A1">
      <selection activeCell="E26" sqref="E26"/>
    </sheetView>
  </sheetViews>
  <sheetFormatPr defaultColWidth="9.00390625" defaultRowHeight="13.5"/>
  <cols>
    <col min="1" max="1" width="7.375" style="93" customWidth="1"/>
    <col min="2" max="2" width="21.625" style="93" customWidth="1"/>
    <col min="3" max="3" width="20.00390625" style="93" customWidth="1"/>
    <col min="4" max="4" width="19.125" style="93" customWidth="1"/>
    <col min="5" max="5" width="20.25390625" style="93" customWidth="1"/>
    <col min="6" max="6" width="19.625" style="93" customWidth="1"/>
    <col min="7" max="7" width="23.875" style="93" customWidth="1"/>
    <col min="8" max="8" width="11.625" style="93" bestFit="1" customWidth="1"/>
    <col min="9" max="16384" width="9.00390625" style="93" customWidth="1"/>
  </cols>
  <sheetData>
    <row r="1" spans="1:7" ht="25.5" customHeight="1">
      <c r="A1" s="103" t="s">
        <v>275</v>
      </c>
      <c r="B1" s="92"/>
      <c r="C1" s="157"/>
      <c r="D1" s="157"/>
      <c r="E1" s="157"/>
      <c r="F1" s="157"/>
      <c r="G1" s="92"/>
    </row>
    <row r="2" spans="1:7" ht="14.25">
      <c r="A2" s="92"/>
      <c r="B2" s="92"/>
      <c r="C2" s="92"/>
      <c r="D2" s="92"/>
      <c r="E2" s="92"/>
      <c r="F2" s="92"/>
      <c r="G2" s="94" t="s">
        <v>268</v>
      </c>
    </row>
    <row r="3" spans="1:7" ht="14.25" customHeight="1">
      <c r="A3" s="158" t="s">
        <v>240</v>
      </c>
      <c r="B3" s="159"/>
      <c r="C3" s="152" t="s">
        <v>269</v>
      </c>
      <c r="D3" s="152" t="s">
        <v>270</v>
      </c>
      <c r="E3" s="153" t="s">
        <v>271</v>
      </c>
      <c r="F3" s="154"/>
      <c r="G3" s="152" t="s">
        <v>274</v>
      </c>
    </row>
    <row r="4" spans="1:7" ht="14.25">
      <c r="A4" s="160"/>
      <c r="B4" s="161"/>
      <c r="C4" s="150"/>
      <c r="D4" s="150"/>
      <c r="E4" s="155"/>
      <c r="F4" s="156"/>
      <c r="G4" s="150"/>
    </row>
    <row r="5" spans="1:7" ht="14.25">
      <c r="A5" s="160"/>
      <c r="B5" s="161"/>
      <c r="C5" s="150" t="s">
        <v>241</v>
      </c>
      <c r="D5" s="150" t="s">
        <v>242</v>
      </c>
      <c r="E5" s="95" t="s">
        <v>272</v>
      </c>
      <c r="F5" s="95" t="s">
        <v>273</v>
      </c>
      <c r="G5" s="150" t="s">
        <v>243</v>
      </c>
    </row>
    <row r="6" spans="1:7" ht="14.25">
      <c r="A6" s="162"/>
      <c r="B6" s="163"/>
      <c r="C6" s="151"/>
      <c r="D6" s="151"/>
      <c r="E6" s="96" t="s">
        <v>244</v>
      </c>
      <c r="F6" s="96" t="s">
        <v>245</v>
      </c>
      <c r="G6" s="151"/>
    </row>
    <row r="7" spans="1:7" ht="19.5" customHeight="1">
      <c r="A7" s="164" t="s">
        <v>246</v>
      </c>
      <c r="B7" s="165"/>
      <c r="C7" s="97">
        <v>14860622</v>
      </c>
      <c r="D7" s="97">
        <v>13492403</v>
      </c>
      <c r="E7" s="97">
        <v>73400</v>
      </c>
      <c r="F7" s="97">
        <v>3002713</v>
      </c>
      <c r="G7" s="97">
        <v>10563090</v>
      </c>
    </row>
    <row r="8" spans="1:7" ht="19.5" customHeight="1">
      <c r="A8" s="98" t="s">
        <v>247</v>
      </c>
      <c r="B8" s="99" t="s">
        <v>248</v>
      </c>
      <c r="C8" s="97">
        <v>2641005</v>
      </c>
      <c r="D8" s="97">
        <v>2251508</v>
      </c>
      <c r="E8" s="97"/>
      <c r="F8" s="97">
        <v>369755</v>
      </c>
      <c r="G8" s="97">
        <v>1881753</v>
      </c>
    </row>
    <row r="9" spans="1:7" ht="19.5" customHeight="1">
      <c r="A9" s="100">
        <v>-2</v>
      </c>
      <c r="B9" s="99" t="s">
        <v>249</v>
      </c>
      <c r="C9" s="97">
        <v>1493861</v>
      </c>
      <c r="D9" s="97">
        <v>1431887</v>
      </c>
      <c r="E9" s="97"/>
      <c r="F9" s="97">
        <v>96059</v>
      </c>
      <c r="G9" s="97">
        <v>1335828</v>
      </c>
    </row>
    <row r="10" spans="1:7" ht="19.5" customHeight="1">
      <c r="A10" s="100">
        <v>-3</v>
      </c>
      <c r="B10" s="99" t="s">
        <v>250</v>
      </c>
      <c r="C10" s="97">
        <v>1151259</v>
      </c>
      <c r="D10" s="97">
        <v>1003599</v>
      </c>
      <c r="E10" s="97"/>
      <c r="F10" s="97">
        <v>139816</v>
      </c>
      <c r="G10" s="97">
        <v>863783</v>
      </c>
    </row>
    <row r="11" spans="1:7" ht="19.5" customHeight="1">
      <c r="A11" s="100">
        <v>-4</v>
      </c>
      <c r="B11" s="99" t="s">
        <v>251</v>
      </c>
      <c r="C11" s="97">
        <v>853737</v>
      </c>
      <c r="D11" s="97">
        <v>790423</v>
      </c>
      <c r="E11" s="97">
        <v>50400</v>
      </c>
      <c r="F11" s="97">
        <v>122187</v>
      </c>
      <c r="G11" s="97">
        <v>718636</v>
      </c>
    </row>
    <row r="12" spans="1:7" ht="19.5" customHeight="1">
      <c r="A12" s="100">
        <v>-5</v>
      </c>
      <c r="B12" s="99" t="s">
        <v>252</v>
      </c>
      <c r="C12" s="97">
        <v>34020</v>
      </c>
      <c r="D12" s="97">
        <v>29400</v>
      </c>
      <c r="E12" s="97"/>
      <c r="F12" s="97">
        <v>4620</v>
      </c>
      <c r="G12" s="97">
        <v>24780</v>
      </c>
    </row>
    <row r="13" spans="1:7" ht="19.5" customHeight="1">
      <c r="A13" s="100">
        <v>-6</v>
      </c>
      <c r="B13" s="99" t="s">
        <v>253</v>
      </c>
      <c r="C13" s="97">
        <v>3318844</v>
      </c>
      <c r="D13" s="97">
        <v>2864961</v>
      </c>
      <c r="E13" s="97"/>
      <c r="F13" s="97">
        <v>1821682</v>
      </c>
      <c r="G13" s="97">
        <v>1043279</v>
      </c>
    </row>
    <row r="14" spans="1:7" ht="19.5" customHeight="1">
      <c r="A14" s="100">
        <v>-7</v>
      </c>
      <c r="B14" s="99" t="s">
        <v>254</v>
      </c>
      <c r="C14" s="97">
        <v>314943</v>
      </c>
      <c r="D14" s="97">
        <v>257783</v>
      </c>
      <c r="E14" s="97"/>
      <c r="F14" s="97">
        <v>68824</v>
      </c>
      <c r="G14" s="97">
        <v>188959</v>
      </c>
    </row>
    <row r="15" spans="1:7" ht="19.5" customHeight="1">
      <c r="A15" s="100">
        <v>-8</v>
      </c>
      <c r="B15" s="99" t="s">
        <v>255</v>
      </c>
      <c r="C15" s="97">
        <v>5052953</v>
      </c>
      <c r="D15" s="97">
        <v>4862842</v>
      </c>
      <c r="E15" s="97">
        <v>23000</v>
      </c>
      <c r="F15" s="97">
        <v>379770</v>
      </c>
      <c r="G15" s="97">
        <v>4506072</v>
      </c>
    </row>
    <row r="16" spans="1:7" ht="19.5" customHeight="1">
      <c r="A16" s="164" t="s">
        <v>256</v>
      </c>
      <c r="B16" s="165"/>
      <c r="C16" s="97">
        <v>8387</v>
      </c>
      <c r="D16" s="97">
        <v>6052</v>
      </c>
      <c r="E16" s="97"/>
      <c r="F16" s="97">
        <v>1776</v>
      </c>
      <c r="G16" s="97">
        <v>4276</v>
      </c>
    </row>
    <row r="17" spans="1:7" ht="19.5" customHeight="1">
      <c r="A17" s="98" t="s">
        <v>257</v>
      </c>
      <c r="B17" s="101" t="s">
        <v>251</v>
      </c>
      <c r="C17" s="97"/>
      <c r="D17" s="97"/>
      <c r="E17" s="97"/>
      <c r="F17" s="97"/>
      <c r="G17" s="97"/>
    </row>
    <row r="18" spans="1:7" ht="19.5" customHeight="1">
      <c r="A18" s="100">
        <v>-2</v>
      </c>
      <c r="B18" s="101" t="s">
        <v>253</v>
      </c>
      <c r="C18" s="97">
        <v>8387</v>
      </c>
      <c r="D18" s="97">
        <v>6052</v>
      </c>
      <c r="E18" s="97"/>
      <c r="F18" s="97">
        <v>1776</v>
      </c>
      <c r="G18" s="97">
        <v>4276</v>
      </c>
    </row>
    <row r="19" spans="1:7" ht="19.5" customHeight="1">
      <c r="A19" s="100">
        <v>-3</v>
      </c>
      <c r="B19" s="101" t="s">
        <v>255</v>
      </c>
      <c r="C19" s="97"/>
      <c r="D19" s="97"/>
      <c r="E19" s="97"/>
      <c r="F19" s="97"/>
      <c r="G19" s="97"/>
    </row>
    <row r="20" spans="1:7" ht="19.5" customHeight="1">
      <c r="A20" s="164" t="s">
        <v>258</v>
      </c>
      <c r="B20" s="165"/>
      <c r="C20" s="97">
        <v>7964197</v>
      </c>
      <c r="D20" s="97">
        <v>9241171</v>
      </c>
      <c r="E20" s="97">
        <v>1435088</v>
      </c>
      <c r="F20" s="97">
        <v>710165</v>
      </c>
      <c r="G20" s="97">
        <v>9966094</v>
      </c>
    </row>
    <row r="21" spans="1:7" ht="19.5" customHeight="1">
      <c r="A21" s="98" t="s">
        <v>267</v>
      </c>
      <c r="B21" s="102" t="s">
        <v>259</v>
      </c>
      <c r="C21" s="97">
        <v>1624621</v>
      </c>
      <c r="D21" s="97">
        <v>1485580</v>
      </c>
      <c r="E21" s="97"/>
      <c r="F21" s="97">
        <v>146952</v>
      </c>
      <c r="G21" s="97">
        <v>1338628</v>
      </c>
    </row>
    <row r="22" spans="1:7" ht="19.5" customHeight="1">
      <c r="A22" s="98" t="s">
        <v>260</v>
      </c>
      <c r="B22" s="102" t="s">
        <v>261</v>
      </c>
      <c r="C22" s="97">
        <v>195872</v>
      </c>
      <c r="D22" s="97">
        <v>179844</v>
      </c>
      <c r="E22" s="97"/>
      <c r="F22" s="97">
        <v>16362</v>
      </c>
      <c r="G22" s="97">
        <v>163482</v>
      </c>
    </row>
    <row r="23" spans="1:7" ht="19.5" customHeight="1">
      <c r="A23" s="98" t="s">
        <v>262</v>
      </c>
      <c r="B23" s="102" t="s">
        <v>263</v>
      </c>
      <c r="C23" s="97">
        <v>4895804</v>
      </c>
      <c r="D23" s="97">
        <v>5367947</v>
      </c>
      <c r="E23" s="97">
        <v>662688</v>
      </c>
      <c r="F23" s="97">
        <v>397849</v>
      </c>
      <c r="G23" s="97">
        <v>5632786</v>
      </c>
    </row>
    <row r="24" spans="1:7" ht="19.5" customHeight="1">
      <c r="A24" s="98" t="s">
        <v>264</v>
      </c>
      <c r="B24" s="102" t="s">
        <v>265</v>
      </c>
      <c r="C24" s="97">
        <v>1247900</v>
      </c>
      <c r="D24" s="97">
        <v>2207800</v>
      </c>
      <c r="E24" s="97">
        <v>772400</v>
      </c>
      <c r="F24" s="97">
        <v>149002</v>
      </c>
      <c r="G24" s="97">
        <v>2831198</v>
      </c>
    </row>
    <row r="25" spans="1:7" ht="19.5" customHeight="1">
      <c r="A25" s="166" t="s">
        <v>266</v>
      </c>
      <c r="B25" s="167"/>
      <c r="C25" s="97">
        <v>22833206</v>
      </c>
      <c r="D25" s="97">
        <v>22739626</v>
      </c>
      <c r="E25" s="97">
        <v>1508488</v>
      </c>
      <c r="F25" s="97">
        <v>3714654</v>
      </c>
      <c r="G25" s="97">
        <v>20533460</v>
      </c>
    </row>
  </sheetData>
  <mergeCells count="13">
    <mergeCell ref="A25:B25"/>
    <mergeCell ref="A3:B6"/>
    <mergeCell ref="A20:B20"/>
    <mergeCell ref="A7:B7"/>
    <mergeCell ref="A16:B16"/>
    <mergeCell ref="G5:G6"/>
    <mergeCell ref="G3:G4"/>
    <mergeCell ref="E3:F4"/>
    <mergeCell ref="C1:F1"/>
    <mergeCell ref="D3:D4"/>
    <mergeCell ref="D5:D6"/>
    <mergeCell ref="C3:C4"/>
    <mergeCell ref="C5:C6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88" r:id="rId1"/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44"/>
  <sheetViews>
    <sheetView zoomScale="85" zoomScaleNormal="85" workbookViewId="0" topLeftCell="A1">
      <selection activeCell="A38" sqref="A38"/>
    </sheetView>
  </sheetViews>
  <sheetFormatPr defaultColWidth="9.00390625" defaultRowHeight="13.5"/>
  <cols>
    <col min="1" max="1" width="25.00390625" style="48" bestFit="1" customWidth="1"/>
    <col min="2" max="2" width="15.625" style="48" customWidth="1"/>
    <col min="3" max="3" width="10.625" style="48" customWidth="1"/>
    <col min="4" max="4" width="15.50390625" style="48" customWidth="1"/>
    <col min="5" max="5" width="12.50390625" style="48" customWidth="1"/>
    <col min="6" max="6" width="12.75390625" style="48" customWidth="1"/>
    <col min="7" max="7" width="10.625" style="48" customWidth="1"/>
    <col min="8" max="16384" width="9.00390625" style="48" customWidth="1"/>
  </cols>
  <sheetData>
    <row r="1" spans="1:3" ht="24" customHeight="1">
      <c r="A1" s="47" t="s">
        <v>154</v>
      </c>
      <c r="C1" s="49"/>
    </row>
    <row r="2" spans="2:3" ht="19.5" customHeight="1">
      <c r="B2" s="50" t="s">
        <v>155</v>
      </c>
      <c r="C2" s="49"/>
    </row>
    <row r="3" spans="1:7" ht="22.5" customHeight="1">
      <c r="A3" s="51" t="s">
        <v>156</v>
      </c>
      <c r="B3" s="51"/>
      <c r="C3" s="52"/>
      <c r="D3" s="51"/>
      <c r="E3" s="51"/>
      <c r="F3" s="51"/>
      <c r="G3" s="51"/>
    </row>
    <row r="4" spans="1:7" ht="12.75" customHeight="1">
      <c r="A4" s="53"/>
      <c r="C4" s="49"/>
      <c r="G4" s="54" t="s">
        <v>24</v>
      </c>
    </row>
    <row r="5" spans="1:7" s="53" customFormat="1" ht="30" customHeight="1">
      <c r="A5" s="168" t="s">
        <v>55</v>
      </c>
      <c r="B5" s="168" t="s">
        <v>26</v>
      </c>
      <c r="C5" s="168"/>
      <c r="D5" s="168" t="s">
        <v>27</v>
      </c>
      <c r="E5" s="168"/>
      <c r="F5" s="170" t="s">
        <v>88</v>
      </c>
      <c r="G5" s="171"/>
    </row>
    <row r="6" spans="1:7" s="53" customFormat="1" ht="30" customHeight="1">
      <c r="A6" s="169"/>
      <c r="B6" s="55" t="s">
        <v>98</v>
      </c>
      <c r="C6" s="56" t="s">
        <v>30</v>
      </c>
      <c r="D6" s="55" t="s">
        <v>29</v>
      </c>
      <c r="E6" s="56" t="s">
        <v>30</v>
      </c>
      <c r="F6" s="57" t="s">
        <v>0</v>
      </c>
      <c r="G6" s="58" t="s">
        <v>1</v>
      </c>
    </row>
    <row r="7" spans="1:7" ht="30" customHeight="1">
      <c r="A7" s="59" t="s">
        <v>157</v>
      </c>
      <c r="B7" s="60">
        <v>2182399</v>
      </c>
      <c r="C7" s="61">
        <f>B7/B18*100</f>
        <v>33.69875853123745</v>
      </c>
      <c r="D7" s="60">
        <v>2208727</v>
      </c>
      <c r="E7" s="61">
        <f>D7/D18*100</f>
        <v>33.62656050179648</v>
      </c>
      <c r="F7" s="62">
        <f>B7-D7</f>
        <v>-26328</v>
      </c>
      <c r="G7" s="63">
        <f aca="true" t="shared" si="0" ref="G7:G18">(B7/D7-1)*100</f>
        <v>-1.1919988300953421</v>
      </c>
    </row>
    <row r="8" spans="1:7" ht="30" customHeight="1">
      <c r="A8" s="59" t="s">
        <v>158</v>
      </c>
      <c r="B8" s="60">
        <v>4</v>
      </c>
      <c r="C8" s="61">
        <f>B8/B18*100</f>
        <v>6.176461505203669E-05</v>
      </c>
      <c r="D8" s="60">
        <v>11095</v>
      </c>
      <c r="E8" s="61">
        <f>D8/D18*100</f>
        <v>0.16891480421411606</v>
      </c>
      <c r="F8" s="62">
        <f aca="true" t="shared" si="1" ref="F8:F18">B8-D8</f>
        <v>-11091</v>
      </c>
      <c r="G8" s="63">
        <f t="shared" si="0"/>
        <v>-99.96394772420008</v>
      </c>
    </row>
    <row r="9" spans="1:7" ht="30" customHeight="1">
      <c r="A9" s="59" t="s">
        <v>159</v>
      </c>
      <c r="B9" s="60">
        <v>1579429</v>
      </c>
      <c r="C9" s="61">
        <f>B9/B18*100</f>
        <v>24.388206046755815</v>
      </c>
      <c r="D9" s="60">
        <v>1932335</v>
      </c>
      <c r="E9" s="61">
        <f>D9/D18*100</f>
        <v>29.418655989282016</v>
      </c>
      <c r="F9" s="62">
        <f t="shared" si="1"/>
        <v>-352906</v>
      </c>
      <c r="G9" s="63">
        <f t="shared" si="0"/>
        <v>-18.26318935381287</v>
      </c>
    </row>
    <row r="10" spans="1:7" ht="30" customHeight="1">
      <c r="A10" s="59" t="s">
        <v>160</v>
      </c>
      <c r="B10" s="60">
        <v>275001</v>
      </c>
      <c r="C10" s="61">
        <f>B10/B18*100</f>
        <v>4.2463327259812855</v>
      </c>
      <c r="D10" s="60">
        <v>699270</v>
      </c>
      <c r="E10" s="61">
        <v>10.7</v>
      </c>
      <c r="F10" s="64">
        <f t="shared" si="1"/>
        <v>-424269</v>
      </c>
      <c r="G10" s="63">
        <f t="shared" si="0"/>
        <v>-60.67313055043117</v>
      </c>
    </row>
    <row r="11" spans="1:7" ht="30" customHeight="1">
      <c r="A11" s="59" t="s">
        <v>226</v>
      </c>
      <c r="B11" s="60">
        <v>880000</v>
      </c>
      <c r="C11" s="61">
        <f>B11/B18*100</f>
        <v>13.58821531144807</v>
      </c>
      <c r="D11" s="65" t="s">
        <v>227</v>
      </c>
      <c r="E11" s="61" t="s">
        <v>227</v>
      </c>
      <c r="F11" s="66">
        <v>880000</v>
      </c>
      <c r="G11" s="67" t="s">
        <v>19</v>
      </c>
    </row>
    <row r="12" spans="1:7" ht="30" customHeight="1">
      <c r="A12" s="59" t="s">
        <v>228</v>
      </c>
      <c r="B12" s="60">
        <v>319349</v>
      </c>
      <c r="C12" s="61">
        <f>B12/B18*100</f>
        <v>4.931117013063216</v>
      </c>
      <c r="D12" s="60">
        <v>308589</v>
      </c>
      <c r="E12" s="61">
        <f>D12/D18*100</f>
        <v>4.698084769502466</v>
      </c>
      <c r="F12" s="68">
        <f t="shared" si="1"/>
        <v>10760</v>
      </c>
      <c r="G12" s="63">
        <f t="shared" si="0"/>
        <v>3.4868384809568775</v>
      </c>
    </row>
    <row r="13" spans="1:7" ht="30" customHeight="1">
      <c r="A13" s="59" t="s">
        <v>162</v>
      </c>
      <c r="B13" s="60">
        <v>753185</v>
      </c>
      <c r="C13" s="49">
        <f>B13/B18*100</f>
        <v>11.630045396992063</v>
      </c>
      <c r="D13" s="60">
        <v>731968</v>
      </c>
      <c r="E13" s="61">
        <f>D13/D18*100</f>
        <v>11.143779306984957</v>
      </c>
      <c r="F13" s="66">
        <f t="shared" si="1"/>
        <v>21217</v>
      </c>
      <c r="G13" s="63">
        <f t="shared" si="0"/>
        <v>2.898623983562132</v>
      </c>
    </row>
    <row r="14" spans="1:7" ht="30" customHeight="1">
      <c r="A14" s="59" t="s">
        <v>229</v>
      </c>
      <c r="B14" s="60">
        <v>2924</v>
      </c>
      <c r="C14" s="69">
        <v>0.1</v>
      </c>
      <c r="D14" s="60">
        <v>655</v>
      </c>
      <c r="E14" s="61">
        <f>D14/D18*100</f>
        <v>0.009971987089702209</v>
      </c>
      <c r="F14" s="66">
        <f t="shared" si="1"/>
        <v>2269</v>
      </c>
      <c r="G14" s="63">
        <f t="shared" si="0"/>
        <v>346.412213740458</v>
      </c>
    </row>
    <row r="15" spans="1:7" ht="30" customHeight="1">
      <c r="A15" s="59" t="s">
        <v>230</v>
      </c>
      <c r="B15" s="60">
        <v>433119</v>
      </c>
      <c r="C15" s="69">
        <f>B15/B18*100</f>
        <v>6.6878570766807695</v>
      </c>
      <c r="D15" s="60">
        <v>638251</v>
      </c>
      <c r="E15" s="61">
        <f>D15/D18*100</f>
        <v>9.716993483953475</v>
      </c>
      <c r="F15" s="64">
        <f t="shared" si="1"/>
        <v>-205132</v>
      </c>
      <c r="G15" s="63">
        <f t="shared" si="0"/>
        <v>-32.13970679246879</v>
      </c>
    </row>
    <row r="16" spans="1:7" ht="30" customHeight="1">
      <c r="A16" s="59" t="s">
        <v>231</v>
      </c>
      <c r="B16" s="60">
        <v>37282</v>
      </c>
      <c r="C16" s="69">
        <f>B16/B18*100</f>
        <v>0.5756770945925079</v>
      </c>
      <c r="D16" s="60">
        <v>30001</v>
      </c>
      <c r="E16" s="61">
        <v>0.5</v>
      </c>
      <c r="F16" s="68">
        <f t="shared" si="1"/>
        <v>7281</v>
      </c>
      <c r="G16" s="63">
        <f t="shared" si="0"/>
        <v>24.269191026965764</v>
      </c>
    </row>
    <row r="17" spans="1:7" ht="30" customHeight="1">
      <c r="A17" s="59" t="s">
        <v>232</v>
      </c>
      <c r="B17" s="60">
        <v>13508</v>
      </c>
      <c r="C17" s="69">
        <f>B17/B18*100</f>
        <v>0.20857910503072788</v>
      </c>
      <c r="D17" s="60">
        <v>7509</v>
      </c>
      <c r="E17" s="61">
        <f>D17/D18*100</f>
        <v>0.11432007794896779</v>
      </c>
      <c r="F17" s="68">
        <f t="shared" si="1"/>
        <v>5999</v>
      </c>
      <c r="G17" s="63">
        <f t="shared" si="0"/>
        <v>79.89079770941537</v>
      </c>
    </row>
    <row r="18" spans="1:7" ht="30" customHeight="1">
      <c r="A18" s="55" t="s">
        <v>163</v>
      </c>
      <c r="B18" s="70">
        <f>SUM(B7:B17)</f>
        <v>6476200</v>
      </c>
      <c r="C18" s="71">
        <v>100</v>
      </c>
      <c r="D18" s="70">
        <f>SUM(D7:D17)</f>
        <v>6568400</v>
      </c>
      <c r="E18" s="71">
        <v>100</v>
      </c>
      <c r="F18" s="64">
        <f t="shared" si="1"/>
        <v>-92200</v>
      </c>
      <c r="G18" s="63">
        <f t="shared" si="0"/>
        <v>-1.4036903964435798</v>
      </c>
    </row>
    <row r="19" ht="21" customHeight="1">
      <c r="C19" s="49"/>
    </row>
    <row r="20" spans="1:7" ht="22.5" customHeight="1">
      <c r="A20" s="51" t="s">
        <v>164</v>
      </c>
      <c r="B20" s="51"/>
      <c r="C20" s="52"/>
      <c r="D20" s="51"/>
      <c r="E20" s="51"/>
      <c r="F20" s="51"/>
      <c r="G20" s="51"/>
    </row>
    <row r="21" spans="1:7" ht="12.75" customHeight="1">
      <c r="A21" s="53"/>
      <c r="C21" s="49"/>
      <c r="G21" s="54" t="s">
        <v>24</v>
      </c>
    </row>
    <row r="22" spans="1:7" ht="30" customHeight="1">
      <c r="A22" s="168" t="s">
        <v>55</v>
      </c>
      <c r="B22" s="168" t="s">
        <v>26</v>
      </c>
      <c r="C22" s="168"/>
      <c r="D22" s="168" t="s">
        <v>27</v>
      </c>
      <c r="E22" s="168"/>
      <c r="F22" s="170" t="s">
        <v>88</v>
      </c>
      <c r="G22" s="171"/>
    </row>
    <row r="23" spans="1:7" ht="30" customHeight="1">
      <c r="A23" s="169"/>
      <c r="B23" s="55" t="s">
        <v>29</v>
      </c>
      <c r="C23" s="56" t="s">
        <v>30</v>
      </c>
      <c r="D23" s="55" t="s">
        <v>29</v>
      </c>
      <c r="E23" s="56" t="s">
        <v>30</v>
      </c>
      <c r="F23" s="57" t="s">
        <v>0</v>
      </c>
      <c r="G23" s="58" t="s">
        <v>1</v>
      </c>
    </row>
    <row r="24" spans="1:7" ht="30" customHeight="1">
      <c r="A24" s="59" t="s">
        <v>165</v>
      </c>
      <c r="B24" s="60">
        <v>30415</v>
      </c>
      <c r="C24" s="69">
        <f>B24/$B$35*100</f>
        <v>0.4696426917019239</v>
      </c>
      <c r="D24" s="60">
        <v>32892</v>
      </c>
      <c r="E24" s="69">
        <f>D24/D35*100</f>
        <v>0.5007612203885269</v>
      </c>
      <c r="F24" s="64">
        <f aca="true" t="shared" si="2" ref="F24:F35">B24-D24</f>
        <v>-2477</v>
      </c>
      <c r="G24" s="63">
        <f aca="true" t="shared" si="3" ref="G24:G35">(B24/D24-1)*100</f>
        <v>-7.53070655478536</v>
      </c>
    </row>
    <row r="25" spans="1:7" ht="30" customHeight="1">
      <c r="A25" s="59" t="s">
        <v>166</v>
      </c>
      <c r="B25" s="60">
        <v>4102077</v>
      </c>
      <c r="C25" s="69">
        <f aca="true" t="shared" si="4" ref="C25:C35">B25/$B$35*100</f>
        <v>63.340801704703374</v>
      </c>
      <c r="D25" s="60">
        <v>4083581</v>
      </c>
      <c r="E25" s="69">
        <v>62.2</v>
      </c>
      <c r="F25" s="72">
        <f t="shared" si="2"/>
        <v>18496</v>
      </c>
      <c r="G25" s="63">
        <f t="shared" si="3"/>
        <v>0.4529357933637179</v>
      </c>
    </row>
    <row r="26" spans="1:7" ht="30" customHeight="1">
      <c r="A26" s="59" t="s">
        <v>233</v>
      </c>
      <c r="B26" s="60">
        <v>804170</v>
      </c>
      <c r="C26" s="69">
        <f t="shared" si="4"/>
        <v>12.417312621599086</v>
      </c>
      <c r="D26" s="65" t="s">
        <v>234</v>
      </c>
      <c r="E26" s="61" t="s">
        <v>234</v>
      </c>
      <c r="F26" s="72">
        <v>804170</v>
      </c>
      <c r="G26" s="67" t="s">
        <v>19</v>
      </c>
    </row>
    <row r="27" spans="1:7" ht="30" customHeight="1">
      <c r="A27" s="59" t="s">
        <v>235</v>
      </c>
      <c r="B27" s="60">
        <v>976</v>
      </c>
      <c r="C27" s="69">
        <f t="shared" si="4"/>
        <v>0.015070566072696953</v>
      </c>
      <c r="D27" s="65" t="s">
        <v>236</v>
      </c>
      <c r="E27" s="61" t="s">
        <v>236</v>
      </c>
      <c r="F27" s="72">
        <v>976</v>
      </c>
      <c r="G27" s="67" t="s">
        <v>19</v>
      </c>
    </row>
    <row r="28" spans="1:7" ht="30" customHeight="1">
      <c r="A28" s="59" t="s">
        <v>167</v>
      </c>
      <c r="B28" s="60">
        <v>112000</v>
      </c>
      <c r="C28" s="69">
        <f t="shared" si="4"/>
        <v>1.7294092214570271</v>
      </c>
      <c r="D28" s="60">
        <v>996329</v>
      </c>
      <c r="E28" s="69">
        <f>D28/D35*100</f>
        <v>15.168518969612082</v>
      </c>
      <c r="F28" s="64">
        <f t="shared" si="2"/>
        <v>-884329</v>
      </c>
      <c r="G28" s="63">
        <f t="shared" si="3"/>
        <v>-88.75873330998094</v>
      </c>
    </row>
    <row r="29" spans="1:7" ht="30" customHeight="1">
      <c r="A29" s="59" t="s">
        <v>168</v>
      </c>
      <c r="B29" s="60">
        <v>470000</v>
      </c>
      <c r="C29" s="69">
        <f t="shared" si="4"/>
        <v>7.257342268614312</v>
      </c>
      <c r="D29" s="60">
        <v>593419</v>
      </c>
      <c r="E29" s="69">
        <f>D29/D35*100</f>
        <v>9.034452834784727</v>
      </c>
      <c r="F29" s="64">
        <f t="shared" si="2"/>
        <v>-123419</v>
      </c>
      <c r="G29" s="63">
        <f t="shared" si="3"/>
        <v>-20.797952205777026</v>
      </c>
    </row>
    <row r="30" spans="1:7" ht="30" customHeight="1">
      <c r="A30" s="59" t="s">
        <v>169</v>
      </c>
      <c r="B30" s="60">
        <v>816361</v>
      </c>
      <c r="C30" s="69">
        <f t="shared" si="4"/>
        <v>12.60555572712393</v>
      </c>
      <c r="D30" s="60">
        <v>785647</v>
      </c>
      <c r="E30" s="69">
        <v>11.9</v>
      </c>
      <c r="F30" s="72">
        <f t="shared" si="2"/>
        <v>30714</v>
      </c>
      <c r="G30" s="63">
        <f t="shared" si="3"/>
        <v>3.909389331340929</v>
      </c>
    </row>
    <row r="31" spans="1:7" ht="30" customHeight="1">
      <c r="A31" s="59" t="s">
        <v>170</v>
      </c>
      <c r="B31" s="60">
        <v>78834</v>
      </c>
      <c r="C31" s="69">
        <f t="shared" si="4"/>
        <v>1.2172879157530652</v>
      </c>
      <c r="D31" s="60">
        <v>18134</v>
      </c>
      <c r="E31" s="69">
        <f>D31/D35*100</f>
        <v>0.27607941051093116</v>
      </c>
      <c r="F31" s="72">
        <f t="shared" si="2"/>
        <v>60700</v>
      </c>
      <c r="G31" s="63">
        <f t="shared" si="3"/>
        <v>334.7303407962943</v>
      </c>
    </row>
    <row r="32" spans="1:7" ht="30" customHeight="1">
      <c r="A32" s="59" t="s">
        <v>171</v>
      </c>
      <c r="B32" s="60">
        <v>2924</v>
      </c>
      <c r="C32" s="69">
        <v>0.1</v>
      </c>
      <c r="D32" s="60">
        <v>655</v>
      </c>
      <c r="E32" s="69">
        <f>D32/D35*100</f>
        <v>0.009971987089702209</v>
      </c>
      <c r="F32" s="72">
        <f t="shared" si="2"/>
        <v>2269</v>
      </c>
      <c r="G32" s="63">
        <f t="shared" si="3"/>
        <v>346.412213740458</v>
      </c>
    </row>
    <row r="33" spans="1:7" ht="30" customHeight="1">
      <c r="A33" s="59" t="s">
        <v>172</v>
      </c>
      <c r="B33" s="60">
        <v>8443</v>
      </c>
      <c r="C33" s="69">
        <f t="shared" si="4"/>
        <v>0.13036966122108645</v>
      </c>
      <c r="D33" s="60">
        <v>7743</v>
      </c>
      <c r="E33" s="69">
        <f>D33/D35*100</f>
        <v>0.11788258936727361</v>
      </c>
      <c r="F33" s="72">
        <f t="shared" si="2"/>
        <v>700</v>
      </c>
      <c r="G33" s="63">
        <f t="shared" si="3"/>
        <v>9.0404236084205</v>
      </c>
    </row>
    <row r="34" spans="1:7" ht="30" customHeight="1">
      <c r="A34" s="59" t="s">
        <v>173</v>
      </c>
      <c r="B34" s="60">
        <v>50000</v>
      </c>
      <c r="C34" s="69">
        <f t="shared" si="4"/>
        <v>0.7720576881504586</v>
      </c>
      <c r="D34" s="60">
        <v>50000</v>
      </c>
      <c r="E34" s="69">
        <v>0.8</v>
      </c>
      <c r="F34" s="72">
        <f t="shared" si="2"/>
        <v>0</v>
      </c>
      <c r="G34" s="63">
        <f t="shared" si="3"/>
        <v>0</v>
      </c>
    </row>
    <row r="35" spans="1:7" ht="30" customHeight="1">
      <c r="A35" s="55" t="s">
        <v>174</v>
      </c>
      <c r="B35" s="70">
        <f>SUM(B24:B34)</f>
        <v>6476200</v>
      </c>
      <c r="C35" s="69">
        <f t="shared" si="4"/>
        <v>100</v>
      </c>
      <c r="D35" s="70">
        <f>SUM(D24:D34)</f>
        <v>6568400</v>
      </c>
      <c r="E35" s="71">
        <f>SUM(E24:E34)</f>
        <v>100.00766701175324</v>
      </c>
      <c r="F35" s="64">
        <f t="shared" si="2"/>
        <v>-92200</v>
      </c>
      <c r="G35" s="63">
        <f t="shared" si="3"/>
        <v>-1.4036903964435798</v>
      </c>
    </row>
    <row r="36" ht="30" customHeight="1">
      <c r="C36" s="49"/>
    </row>
    <row r="37" ht="14.25">
      <c r="C37" s="49"/>
    </row>
    <row r="38" ht="14.25">
      <c r="C38" s="49"/>
    </row>
    <row r="39" ht="14.25">
      <c r="C39" s="49"/>
    </row>
    <row r="40" ht="14.25">
      <c r="C40" s="49"/>
    </row>
    <row r="41" ht="14.25">
      <c r="C41" s="49"/>
    </row>
    <row r="42" ht="14.25">
      <c r="C42" s="49"/>
    </row>
    <row r="43" ht="14.25">
      <c r="C43" s="49"/>
    </row>
    <row r="44" ht="14.25">
      <c r="C44" s="49"/>
    </row>
  </sheetData>
  <mergeCells count="8">
    <mergeCell ref="A5:A6"/>
    <mergeCell ref="B5:C5"/>
    <mergeCell ref="F5:G5"/>
    <mergeCell ref="D5:E5"/>
    <mergeCell ref="A22:A23"/>
    <mergeCell ref="B22:C22"/>
    <mergeCell ref="F22:G22"/>
    <mergeCell ref="D22:E22"/>
  </mergeCells>
  <printOptions horizontalCentered="1"/>
  <pageMargins left="0.7086614173228347" right="0.4724409448818898" top="0.4724409448818898" bottom="0.4330708661417323" header="0.5118110236220472" footer="0.433070866141732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sammu</dc:creator>
  <cp:keywords/>
  <dc:description/>
  <cp:lastModifiedBy>sammu</cp:lastModifiedBy>
  <cp:lastPrinted>2008-05-13T02:40:25Z</cp:lastPrinted>
  <dcterms:created xsi:type="dcterms:W3CDTF">2006-04-24T04:15:47Z</dcterms:created>
  <dcterms:modified xsi:type="dcterms:W3CDTF">2008-05-13T02:40:40Z</dcterms:modified>
  <cp:category/>
  <cp:version/>
  <cp:contentType/>
  <cp:contentStatus/>
</cp:coreProperties>
</file>